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PROJEKTY\PROJEKT\III_34417 Barovice - propustek č. 34417-2P\"/>
    </mc:Choice>
  </mc:AlternateContent>
  <bookViews>
    <workbookView xWindow="240" yWindow="120" windowWidth="14940" windowHeight="9225"/>
  </bookViews>
  <sheets>
    <sheet name="rekapitulace" sheetId="1" r:id="rId1"/>
    <sheet name="002" sheetId="2" r:id="rId2"/>
    <sheet name="182" sheetId="3" r:id="rId3"/>
    <sheet name="201" sheetId="4" r:id="rId4"/>
  </sheets>
  <calcPr calcId="162913"/>
  <webPublishing codePage="0"/>
</workbook>
</file>

<file path=xl/calcChain.xml><?xml version="1.0" encoding="utf-8"?>
<calcChain xmlns="http://schemas.openxmlformats.org/spreadsheetml/2006/main">
  <c r="P166" i="4" l="1"/>
  <c r="I166" i="4"/>
  <c r="O154" i="4"/>
  <c r="P154" i="4" s="1"/>
  <c r="I154" i="4"/>
  <c r="O151" i="4"/>
  <c r="P151" i="4" s="1"/>
  <c r="I151" i="4"/>
  <c r="P148" i="4"/>
  <c r="O148" i="4"/>
  <c r="I148" i="4"/>
  <c r="O146" i="4"/>
  <c r="P146" i="4" s="1"/>
  <c r="I146" i="4"/>
  <c r="O143" i="4"/>
  <c r="P143" i="4" s="1"/>
  <c r="I143" i="4"/>
  <c r="O140" i="4"/>
  <c r="P140" i="4" s="1"/>
  <c r="I140" i="4"/>
  <c r="P137" i="4"/>
  <c r="O137" i="4"/>
  <c r="I137" i="4"/>
  <c r="I157" i="4" s="1"/>
  <c r="I134" i="4"/>
  <c r="O131" i="4"/>
  <c r="P131" i="4" s="1"/>
  <c r="P134" i="4" s="1"/>
  <c r="I131" i="4"/>
  <c r="O125" i="4"/>
  <c r="P125" i="4" s="1"/>
  <c r="I125" i="4"/>
  <c r="O122" i="4"/>
  <c r="P122" i="4" s="1"/>
  <c r="I122" i="4"/>
  <c r="P119" i="4"/>
  <c r="O119" i="4"/>
  <c r="I119" i="4"/>
  <c r="O116" i="4"/>
  <c r="P116" i="4" s="1"/>
  <c r="I116" i="4"/>
  <c r="O113" i="4"/>
  <c r="P113" i="4" s="1"/>
  <c r="I113" i="4"/>
  <c r="O110" i="4"/>
  <c r="P110" i="4" s="1"/>
  <c r="I110" i="4"/>
  <c r="I128" i="4" s="1"/>
  <c r="O104" i="4"/>
  <c r="P104" i="4" s="1"/>
  <c r="I104" i="4"/>
  <c r="O101" i="4"/>
  <c r="P101" i="4" s="1"/>
  <c r="I101" i="4"/>
  <c r="I107" i="4" s="1"/>
  <c r="O96" i="4"/>
  <c r="P96" i="4" s="1"/>
  <c r="I96" i="4"/>
  <c r="O93" i="4"/>
  <c r="P93" i="4" s="1"/>
  <c r="I93" i="4"/>
  <c r="P90" i="4"/>
  <c r="O90" i="4"/>
  <c r="I90" i="4"/>
  <c r="O87" i="4"/>
  <c r="P87" i="4" s="1"/>
  <c r="I87" i="4"/>
  <c r="O84" i="4"/>
  <c r="P84" i="4" s="1"/>
  <c r="I84" i="4"/>
  <c r="O81" i="4"/>
  <c r="P81" i="4" s="1"/>
  <c r="I81" i="4"/>
  <c r="P78" i="4"/>
  <c r="O78" i="4"/>
  <c r="I78" i="4"/>
  <c r="O75" i="4"/>
  <c r="P75" i="4" s="1"/>
  <c r="I75" i="4"/>
  <c r="O72" i="4"/>
  <c r="P72" i="4" s="1"/>
  <c r="I72" i="4"/>
  <c r="O69" i="4"/>
  <c r="P69" i="4" s="1"/>
  <c r="P98" i="4" s="1"/>
  <c r="I69" i="4"/>
  <c r="I98" i="4" s="1"/>
  <c r="O64" i="4"/>
  <c r="P64" i="4" s="1"/>
  <c r="I64" i="4"/>
  <c r="O61" i="4"/>
  <c r="P61" i="4" s="1"/>
  <c r="I61" i="4"/>
  <c r="P58" i="4"/>
  <c r="O58" i="4"/>
  <c r="I58" i="4"/>
  <c r="O55" i="4"/>
  <c r="P55" i="4" s="1"/>
  <c r="I55" i="4"/>
  <c r="O52" i="4"/>
  <c r="P52" i="4" s="1"/>
  <c r="I52" i="4"/>
  <c r="O49" i="4"/>
  <c r="P49" i="4" s="1"/>
  <c r="I49" i="4"/>
  <c r="P46" i="4"/>
  <c r="O46" i="4"/>
  <c r="I46" i="4"/>
  <c r="O43" i="4"/>
  <c r="P43" i="4" s="1"/>
  <c r="I43" i="4"/>
  <c r="O40" i="4"/>
  <c r="P40" i="4" s="1"/>
  <c r="I40" i="4"/>
  <c r="O37" i="4"/>
  <c r="P37" i="4" s="1"/>
  <c r="I37" i="4"/>
  <c r="P34" i="4"/>
  <c r="O34" i="4"/>
  <c r="I34" i="4"/>
  <c r="O32" i="4"/>
  <c r="P32" i="4" s="1"/>
  <c r="I32" i="4"/>
  <c r="O29" i="4"/>
  <c r="P29" i="4" s="1"/>
  <c r="I29" i="4"/>
  <c r="O27" i="4"/>
  <c r="P27" i="4" s="1"/>
  <c r="I27" i="4"/>
  <c r="P24" i="4"/>
  <c r="O24" i="4"/>
  <c r="I24" i="4"/>
  <c r="I66" i="4" s="1"/>
  <c r="I21" i="4"/>
  <c r="I159" i="4" s="1"/>
  <c r="I168" i="4" s="1"/>
  <c r="C13" i="1" s="1"/>
  <c r="O18" i="4"/>
  <c r="P18" i="4" s="1"/>
  <c r="I18" i="4"/>
  <c r="P15" i="4"/>
  <c r="O15" i="4"/>
  <c r="I15" i="4"/>
  <c r="O12" i="4"/>
  <c r="P12" i="4" s="1"/>
  <c r="P21" i="4" s="1"/>
  <c r="I12" i="4"/>
  <c r="P30" i="3"/>
  <c r="I30" i="3"/>
  <c r="O19" i="3"/>
  <c r="P19" i="3" s="1"/>
  <c r="P21" i="3" s="1"/>
  <c r="I19" i="3"/>
  <c r="I21" i="3" s="1"/>
  <c r="O14" i="3"/>
  <c r="P14" i="3" s="1"/>
  <c r="I14" i="3"/>
  <c r="O12" i="3"/>
  <c r="P12" i="3" s="1"/>
  <c r="I12" i="3"/>
  <c r="I16" i="3" s="1"/>
  <c r="I23" i="3" s="1"/>
  <c r="I32" i="3" s="1"/>
  <c r="P49" i="2"/>
  <c r="I49" i="2"/>
  <c r="O38" i="2"/>
  <c r="P38" i="2" s="1"/>
  <c r="I38" i="2"/>
  <c r="P36" i="2"/>
  <c r="O36" i="2"/>
  <c r="I36" i="2"/>
  <c r="O34" i="2"/>
  <c r="P34" i="2" s="1"/>
  <c r="I34" i="2"/>
  <c r="O32" i="2"/>
  <c r="I32" i="2"/>
  <c r="O30" i="2"/>
  <c r="P30" i="2" s="1"/>
  <c r="I30" i="2"/>
  <c r="P28" i="2"/>
  <c r="O28" i="2"/>
  <c r="I28" i="2"/>
  <c r="O26" i="2"/>
  <c r="P26" i="2" s="1"/>
  <c r="I26" i="2"/>
  <c r="O24" i="2"/>
  <c r="I24" i="2"/>
  <c r="O22" i="2"/>
  <c r="P22" i="2" s="1"/>
  <c r="I22" i="2"/>
  <c r="P20" i="2"/>
  <c r="O20" i="2"/>
  <c r="I20" i="2"/>
  <c r="O18" i="2"/>
  <c r="P18" i="2" s="1"/>
  <c r="I18" i="2"/>
  <c r="O16" i="2"/>
  <c r="I16" i="2"/>
  <c r="I40" i="2" s="1"/>
  <c r="I42" i="2" s="1"/>
  <c r="I51" i="2" s="1"/>
  <c r="C11" i="1" s="1"/>
  <c r="O14" i="2"/>
  <c r="P14" i="2" s="1"/>
  <c r="I14" i="2"/>
  <c r="P12" i="2"/>
  <c r="O12" i="2"/>
  <c r="I12" i="2"/>
  <c r="C12" i="1"/>
  <c r="C7" i="1" l="1"/>
  <c r="P16" i="2"/>
  <c r="P40" i="2" s="1"/>
  <c r="P42" i="2" s="1"/>
  <c r="P51" i="2" s="1"/>
  <c r="D11" i="1" s="1"/>
  <c r="E11" i="1" s="1"/>
  <c r="C8" i="1" s="1"/>
  <c r="P24" i="2"/>
  <c r="P16" i="3"/>
  <c r="P23" i="3" s="1"/>
  <c r="P32" i="3" s="1"/>
  <c r="D12" i="1" s="1"/>
  <c r="E12" i="1" s="1"/>
  <c r="P107" i="4"/>
  <c r="P128" i="4"/>
  <c r="P32" i="2"/>
  <c r="P66" i="4"/>
  <c r="P159" i="4" s="1"/>
  <c r="P168" i="4" s="1"/>
  <c r="D13" i="1" s="1"/>
  <c r="E13" i="1" s="1"/>
  <c r="P157" i="4"/>
</calcChain>
</file>

<file path=xl/sharedStrings.xml><?xml version="1.0" encoding="utf-8"?>
<sst xmlns="http://schemas.openxmlformats.org/spreadsheetml/2006/main" count="595" uniqueCount="277">
  <si>
    <t>Soupis objektů s DPH</t>
  </si>
  <si>
    <t>Stavba:HB 2023 D1B - III/34417 Barovice - propustek ev.č. 3417-2P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</si>
  <si>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</si>
  <si>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</si>
  <si>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</si>
  <si>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</si>
  <si>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</si>
  <si>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</si>
  <si>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</si>
  <si>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</si>
  <si>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</si>
  <si>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</si>
  <si>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</si>
  <si>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</si>
  <si>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Krajská správa a údržba silnic Vysočiny, příspěvková organizace</t>
  </si>
  <si>
    <t>Příloha k formuláři pro ocenění nabídky</t>
  </si>
  <si>
    <t>Stavba</t>
  </si>
  <si>
    <t>číslo a název SO</t>
  </si>
  <si>
    <t>číslo a název rozpočtu:</t>
  </si>
  <si>
    <t>HB 2023 D1B</t>
  </si>
  <si>
    <t>III/34417 Barovice - propustek ev.č. 3417-2P</t>
  </si>
  <si>
    <t>002</t>
  </si>
  <si>
    <t>Všeobecné konstrukce a práce</t>
  </si>
  <si>
    <t>Zatřídění JKSO: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</si>
  <si>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</si>
  <si>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</si>
  <si>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</si>
  <si>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</si>
  <si>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</si>
  <si>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</si>
  <si>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</si>
  <si>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</si>
  <si>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</si>
  <si>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</si>
  <si>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</si>
  <si>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</si>
  <si>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</si>
  <si>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</si>
  <si>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</si>
  <si>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</si>
  <si>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</si>
  <si>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</si>
  <si>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</si>
  <si>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</si>
  <si>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0</t>
  </si>
  <si>
    <t>2022_OTSKP</t>
  </si>
  <si>
    <t>02610</t>
  </si>
  <si>
    <t/>
  </si>
  <si>
    <t>ZKOUŠENÍ KONSTRUKCÍ A PRACÍ ZKUŠEBNOU ZHOTOVITELE
dle TKP, ČSN,  není-li obsaženo v jedn. cenách - položky za celou stavbu.  ČERPÁNO SE SOUHLASEM INVESTORA.</t>
  </si>
  <si>
    <t xml:space="preserve">KPL       </t>
  </si>
  <si>
    <t>zahrnuje veškeré náklady spojené s objednatelem požadovanými zkouškami</t>
  </si>
  <si>
    <t>02730</t>
  </si>
  <si>
    <t>POMOC PRÁCE ZŘÍZ NEBO ZAJIŠŤ OCHRANU INŽENÝRSKÝCH SÍTÍ
Vyvěšení a ochrana a vytyčení kabelu CETIN během stavby.</t>
  </si>
  <si>
    <t>zahrnuje veškeré náklady spojené s objednatelem požadovanými zařízeními</t>
  </si>
  <si>
    <t>02811</t>
  </si>
  <si>
    <t>PRŮZKUMNÉ PRÁCE GEOTECHNICKÉ NA POVRCHU
Přebírka základové spáry geotechnikem. ČERPÁNO SE SOUHLASEM OBJEDNATELE.</t>
  </si>
  <si>
    <t>zahrnuje veškeré náklady spojené s objednatelem požadovanými pracemi</t>
  </si>
  <si>
    <t>02910</t>
  </si>
  <si>
    <t>a</t>
  </si>
  <si>
    <t>OSTATNÍ POŽADAVKY - ZEMĚMĚŘIČSKÁ MĚŘENÍ
Vytyčení stavby, včetně vytyčení trvalého a dočasného záboru</t>
  </si>
  <si>
    <t>zahrnuje veškeré náklady spojené s objednatelem požadovanými pracemi, 
- pro stanovení orientační investorské ceny určete jednotkovou cenu jako 1% odhadované ceny stavby</t>
  </si>
  <si>
    <t>b</t>
  </si>
  <si>
    <t>OSTATNÍ POŽADAVKY - ZEMĚMĚŘIČSKÁ MĚŘENÍ
Zaměření skutečného stavu po provedení stavby na podkladu katastrální mapy.</t>
  </si>
  <si>
    <t>02940</t>
  </si>
  <si>
    <t>OSTATNÍ POŽADAVKY - VYPRACOVÁNÍ DOKUMENTACE
Aktualizace Havarijního plánu včetně projednání s příslušnými orgány státní správy.</t>
  </si>
  <si>
    <t>OSTATNÍ POŽADAVKY - VYPRACOVÁNÍ DOKUMENTACE
Aktualizace Povodňového plánu včetně projednání s příslušnými orgány státní správy.</t>
  </si>
  <si>
    <t>02944</t>
  </si>
  <si>
    <t>OSTAT POŽADAVKY - DOKUMENTACE SKUTEČ PROVEDENÍ V DIGIT FORMĚ
vypracování DSPS vč. tisku 3 paré papírově.</t>
  </si>
  <si>
    <t>02945</t>
  </si>
  <si>
    <t>OSTAT POŽADAVKY - GEOMETRICKÝ PLÁN
Včetně projektu  a včetně tisku 5x papírově.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</si>
  <si>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</si>
  <si>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</si>
  <si>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
Vypracování evidenčního listu propustku se zápisem do BMS.</t>
  </si>
  <si>
    <t>029522</t>
  </si>
  <si>
    <t>OSTATNÍ POŽADAVKY - REVIZNÍ ZPRÁVY
Pasportizace místní komunikace a okolních pozemků před a po dokončení stavby.</t>
  </si>
  <si>
    <t xml:space="preserve">KUS       </t>
  </si>
  <si>
    <t>02953</t>
  </si>
  <si>
    <t>OSTATNÍ POŽADAVKY - HLAVNÍ MOSTNÍ PROHLÍDKA
První hlavní prohlídka propustku, včetně vložení do BMS.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</si>
  <si>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</si>
  <si>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</si>
  <si>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
Vveškerá nutná opatření dle plánu BOZP.</t>
  </si>
  <si>
    <t>zahrnuje veškeré náklady spojené s objednatelem požadovaným dozorem</t>
  </si>
  <si>
    <t>03100</t>
  </si>
  <si>
    <t>ZAŘÍZENÍ STAVENIŠTĚ - ZŘÍZENÍ, PROVOZ, DEMONTÁŽ
Včetně zřízení a odstranění mezideponovaného materiálu.</t>
  </si>
  <si>
    <t>zahrnuje objednatelem povolené náklady na pořízení (event. pronájem), provozování, udržování a likvidaci zhotovitelova zařízení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</si>
  <si>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</si>
  <si>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</si>
  <si>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</si>
  <si>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</si>
  <si>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</si>
  <si>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</si>
  <si>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</si>
  <si>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182</t>
  </si>
  <si>
    <t>Dopravně inženýrská opatření</t>
  </si>
  <si>
    <t>02720</t>
  </si>
  <si>
    <t>POMOC PRÁCE ZŘÍZ NEBO ZAJIŠŤ REGULACI A OCHRANU DOPRAVY
"- kompletní dopravní opatření  dle SO 182
- kompletní provedení dle PD (•Veškeré přechodné svislé i vodorovné dopravní značení,
dopravní zařízení, montáž, demontáž, pronájem, pravidelnou kontrolu, 
údržbu, servis, přemisťování, přeznačování a manipulaci s nimi ), včetně nákladů na případné doplnění značení dle potřeby
- včetně nákladů na zakrytí nebo dočasné odstranění, odvoz, uložení a zpětnou montáž
dopravního značení, které musí být po dobu stavby zneplatněno
- předpokládaný rozsah dle grafických příloh DIO "</t>
  </si>
  <si>
    <t>OSTATNÍ POŽADAVKY - VYPRACOVÁNÍ DOKUMENTACE
Vypracování inženýrské činnosti DIO stavby, vč. projednání a zajištění zvláštního užívání komunikace s dopravci a DOSS, vč. zajištění stanovení dočasného dopravního značení, vč. zajištění povolení k uzavírkám dle zákona č. 13/1997 Sb. a vyhlášky 104/1997.</t>
  </si>
  <si>
    <t>Komunikace</t>
  </si>
  <si>
    <t>57790AR</t>
  </si>
  <si>
    <t>VÝSPRAVA VÝTLUKŮ SMĚSÍ ACO (KUBATURA)
lokální opravy objízdné trasy - rozsah se souhlasem investora</t>
  </si>
  <si>
    <t xml:space="preserve">T         </t>
  </si>
  <si>
    <t>- odfrézování nebo jiné odstranění poškozených vozovkových vrstev
- zaříznutí hran
- vyčištění
- nátěr
- dodání a výplň předepsanou zhutněnou balenou asfaltovou směsí
- asfaltová zálivka</t>
  </si>
  <si>
    <t>201</t>
  </si>
  <si>
    <t>Propustek ev.č. 3417-2P</t>
  </si>
  <si>
    <t>014101</t>
  </si>
  <si>
    <t>POPLATKY ZA SKLÁDKU
Zemina v případě výměny podloží, ČERPÁNO SE SOUHLASEM INVESTORA.</t>
  </si>
  <si>
    <t xml:space="preserve">M3        </t>
  </si>
  <si>
    <t>Výkop (pol. 131836a):9,297=9,297 [A]</t>
  </si>
  <si>
    <t>zahrnuje veškeré poplatky provozovateli skládky související s uložením odpadu na skládce.</t>
  </si>
  <si>
    <t>POPLATKY ZA SKLÁDKU
Poplatky za uložení nevhodných zemin.</t>
  </si>
  <si>
    <t>hloubení jam (pol. 131836b):126,429=126,429 [A]
výkopy pro koryta (pol. 124736):20,282=20,282 [B]
odstranění zpevněných ploch (pol. 11313):16,829=16,829 [C]
A+B+C=163,540 [D]</t>
  </si>
  <si>
    <t>014102</t>
  </si>
  <si>
    <t>POPLATKY ZA SKLÁDKU
Kámen z poprsních zídek..</t>
  </si>
  <si>
    <t>kce z kamene (pol. 966136):5,999*1,8=10,798 [A]</t>
  </si>
  <si>
    <t>Zemní práce</t>
  </si>
  <si>
    <t>11120</t>
  </si>
  <si>
    <t>ODSTRANĚNÍ KŘOVIN
Odstranění náletových křovin.</t>
  </si>
  <si>
    <t xml:space="preserve">M2        </t>
  </si>
  <si>
    <t>30=30,000 [A]</t>
  </si>
  <si>
    <t>odstranění křovin a stromů do průměru 100 mm
doprava dřevin bez ohledu na vzdálenost
spálení na hromadách nebo štěpkování</t>
  </si>
  <si>
    <t>112216</t>
  </si>
  <si>
    <t>ODSTRANĚNÍ PAŘEZŮ D DO 0,5M, ODVOZ DO 12KM
Ostranění pařezů a torza smrku.KÁCENÍ V RÁMCI KSÚSV. Náhradní výsadba dle vyjádření obce Libice nad Doubravou.</t>
  </si>
  <si>
    <t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</si>
  <si>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11313</t>
  </si>
  <si>
    <t>ODSTRANĚNÍ KRYTU ZPEVNĚNÝCH PLOCH S ASFALTOVÝM POJIVEM
Odstranění stávajícího zpevnění krajnice.</t>
  </si>
  <si>
    <t>levá krajnice:1,3*0,15*43,3=8,444 [A]
pravá krajnice:1,3*0,15*43,0=8,385 [B]
A+B=16,829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</si>
  <si>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</si>
  <si>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</si>
  <si>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</si>
  <si>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 xml:space="preserve">HOD       </t>
  </si>
  <si>
    <t>Položka čerpání vody na povrchu zahrnuje i potrubí, pohotovost záložní čerpací soupravy a zřízení čerpací jímky. Součástí položky je také následná demontáž a likvidace těchto zařízení</t>
  </si>
  <si>
    <t>11523</t>
  </si>
  <si>
    <t>PŘEVEDENÍ VODY POTRUBÍM DN 300 NEBO ŽLABY R.O. DO 1,0M
Provizorní zatrubnění toku 2 x DN300 SN16. Včetně zemních hrázek a jejich odstranění. Po dokončení úprav koryta budou zabetonovány.</t>
  </si>
  <si>
    <t xml:space="preserve">M         </t>
  </si>
  <si>
    <t>2*20=40,000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</si>
  <si>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</si>
  <si>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</si>
  <si>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
Sejmutí humózní vrstvy pod zpevněním, v místě terénních úpravv tl. 0,2 m, vč. odvozu na meziskládku. Plocha odečtena graficky.</t>
  </si>
  <si>
    <t>0,2*331,0=66,200 [A]</t>
  </si>
  <si>
    <t>položka zahrnuje sejmutí ornice bez ohledu na tloušťku vrstvy a její vodorovnou dopravu
nezahrnuje uložení na trvalou skládku</t>
  </si>
  <si>
    <t>124736</t>
  </si>
  <si>
    <t>VYKOPÁVKY PRO KORYTA VODOTEČÍ TŘ. I, ODVOZ DO 12KM
Výkopy v  místě nového zpevnění lomovým kamenem pod, před a za mostem, vč. odvozu na skládku. Plocha odečtena graficky.</t>
  </si>
  <si>
    <t>v místě propustku - část stávající klenba:6,1*0,93=5,673 [A]
v místě propustku - zbylá část:8,5*1,4=11,900 [B]
odláždění před a za rámem: (0.514+0.6)*1.2*0.3=0,401 [C]
pružný zához před a za rámem: 0.7*1.2*2=1,680 [D]
příčný práh před a za rámem: 0.4*0.8*1.2*2=0,768 [E]
A+B+C+D+E=20,422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</si>
  <si>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</si>
  <si>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131836</t>
  </si>
  <si>
    <t>HLOUBENÍ JAM ZAPAŽ I NEPAŽ TŘ. II, ODVOZ DO 12KM
Výkop v případě výměny podloží pod tubosiderem tl. 0,3 m, vč. odvozu, ČERPÁNO SE SOUHLASEM INVESTORA. Předpokládaná vzdálenost dle možností zhotovitele. Zhotovitel nebude požadovat kilometry navíc.</t>
  </si>
  <si>
    <t>v místě propustku - část stávající klenba:0,3*1,5*6,1=2,745 [A]
v místě propustku - zbylá část:0,3*2,6*8,4=6,552 [B]
A+B=9,297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</si>
  <si>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</si>
  <si>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HLOUBENÍ JAM ZAPAŽ I NEPAŽ TŘ. II, ODVOZ DO 12KM
Výkopy pro výstavbu nového propustku a čel vč. odvozu na skládku. Plocha odečtena graficky.</t>
  </si>
  <si>
    <t>u vtoku:4,0*3,7*10,2*0,5=75,480 [A]
u výtoku:2,7*3,7*10,2*0,5=50,949 [B]
A+B=126,429 [C]</t>
  </si>
  <si>
    <t>17481</t>
  </si>
  <si>
    <t>ZÁSYP JAM A RÝH Z NAKUPOVANÝCH MATERIÁLŮ
Případná výměna podloží pod tubosiderem, ČERPÁNO SE SOUHLASEM INVESTORA. Využití kamene z původního mostu nebo ŠD 0-32.</t>
  </si>
  <si>
    <t>viz pol. 131836a:9,297=9,297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</si>
  <si>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</si>
  <si>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JAM A RÝH Z NAKUPOVANÝCH MATERIÁLŮ
Zásyp tubosideru vhodnou zeminou, dosypání svahů, včetně materiálu</t>
  </si>
  <si>
    <t xml:space="preserve">u výtoku:4,0*3,7*10,2*0,5=75,480 [A]
u vtoku:2,7*3,7*10,2*0,5=50,949 [B]
výtokové čelo:3,9*3,6*2,5*0,5=17,550 [C]
dosypání svahů:14*4,0+22,0*5,0=166,000 [D]
A+B+C+D=309,979 [E]
</t>
  </si>
  <si>
    <t>17581</t>
  </si>
  <si>
    <t>OBSYP POTRUBÍ A OBJEKTŮ Z NAKUPOVANÝCH MATERIÁLŮ
ochranný obsyp a podsyp NK ze ŠDA fr. 0/8, tl. 0,2 m</t>
  </si>
  <si>
    <t>ochraný obsyp okolo NK mimo stávající klenbu:(2,3+5,0)*1,451=10,592 [A]
podsyp pod NK pod stávající klenbou:0,5*6,1=3,050 [B]
podsyp pod NK mimo stávající klenbu:1,2*8,4=10,080 [C]
A+B+C=23,722 [D]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</si>
  <si>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</si>
  <si>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18220</t>
  </si>
  <si>
    <t>ROZPROSTŘENÍ ORNICE VE SVAHU
Svahy podél nových krajnic.</t>
  </si>
  <si>
    <t>dle pol. 12110:0,2*331,0=66,200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</si>
  <si>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</si>
  <si>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</si>
  <si>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</si>
  <si>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dle pol. 12110:331,0=331,000 [A]</t>
  </si>
  <si>
    <t>Zahrnuje dodání předepsané travní směsi, její výsev na ornici, zalévání, první pokosení, to vše bez ohledu na sklon terénu</t>
  </si>
  <si>
    <t>18481</t>
  </si>
  <si>
    <t>OCHRANA STROMŮ BEDNĚNÍM
Ochrana 5 ks stromů.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</si>
  <si>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</si>
  <si>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</si>
  <si>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2021_OTSKP</t>
  </si>
  <si>
    <t>21361</t>
  </si>
  <si>
    <t>DRENÁŽNÍ VRSTVY Z GEOTEXTILIE
filtrační a drenážní geotextílie na rubu zdi</t>
  </si>
  <si>
    <t>vtokové čelo: : 3,5*7=24,500 [A]
výtokové čelo:: 2*2=4,000 [B]
A+B=28,500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</si>
  <si>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</si>
  <si>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22694</t>
  </si>
  <si>
    <t>ZÁPOROVÉ PAŽENÍ Z KOVU DOČASNÉ
Záporové pažení pro výstavbu gabionového vtokového čela   - ocelový porfil HEB 140 z oceli S235, á 1.0 m, 33.8 kg/m, vč. odstranění. délka 10m.
ČERPÁNO SE SOUHLASEM INVESTORA.</t>
  </si>
  <si>
    <t>dl. 3.6 m:11*3,6*33,8/1000=1,338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</si>
  <si>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</si>
  <si>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</si>
  <si>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
Pro záporové pažení - výdřeva tloušťky 50 mm , vč. odstranění.
ČERPÁNO SE SOUHLASEM INVESTORA.</t>
  </si>
  <si>
    <t>10*1,0*1,8=18,000 [A]</t>
  </si>
  <si>
    <t>položka zahrnuje osazení pažin bez ohledu na druh, jejich opotřebení a jejich odstranění</t>
  </si>
  <si>
    <t>264115</t>
  </si>
  <si>
    <t>VRTY PRO PILOTY TŘ. I D DO 300MM
Vrty pro HEB 140 (záporové pažení), O300 mm. 
ČERPÁNO SE SOUHLASEM INVESTORA.</t>
  </si>
  <si>
    <t>11*3,6=39,600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</si>
  <si>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</si>
  <si>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27152</t>
  </si>
  <si>
    <t>POLŠTÁŘE POD ZÁKLADY Z KAMENIVA DRCENÉHO
Štěrkopískové lože fr. 0-22  pod gabionová čela.</t>
  </si>
  <si>
    <t>vtok:1,5*0,15*8,2=1,845 [A]
výtok:1,5*0,15*2,4=0,540 [B]
A+B=2,385 [C]</t>
  </si>
  <si>
    <t>položka zahrnuje dodávku předepsaného kameniva, mimostaveništní a vnitrostaveništní dopravu a jeho uložení
není-li v zadávací dokumentaci uvedeno jinak, jedná se o nakupovaný materiál</t>
  </si>
  <si>
    <t>272314</t>
  </si>
  <si>
    <t>ZÁKLADY Z PROSTÉHO BETONU DO C25/30
Koncové prahy pod tubosiderem z betonu C25/30 vč. bednění, izolačních nátěrů (1xNp + 2xNa)</t>
  </si>
  <si>
    <t>Koncový práh na vtoku a výtoku:2*0,4*2,65=2,120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</si>
  <si>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</si>
  <si>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281451</t>
  </si>
  <si>
    <t>INJEKTOVÁNÍ NÍZKOTLAKÉ Z CEMENTOVÉ MALTY NA POVRCHU
Vyplnění provizorního potrubí 2xDN 300 délky 20 m po převedení vody do nového mostního otvoru.</t>
  </si>
  <si>
    <t>2*20,0*0,071=2,840 [A]</t>
  </si>
  <si>
    <t>Položka injektážních prací obsahuje kompletní práce, mimo zřízení vrtů (vykazují se položkami 261, 262), které jsou nutné pro předepsanou funkci injektáže (statickou, těsnící a pod.). 
Položka obsahuje vodní tlakové zkoušky před a po injektáži.
Položka zahrnuje veškerý materiál, výrobky a polotovary, včetně mimostaveništní a vnitrostaveništní dopravy (rovněž přesuny), včetně naložení a složení, případně s uložením.</t>
  </si>
  <si>
    <t>281611</t>
  </si>
  <si>
    <t>INJEKTOVÁNÍ NÍZKOTLAKÉ Z CEMENTOVÝCH POJIV NA POVRCHU
Doinjektování ve vrcholu klenby včetně bednění čel a trubiček pro doinjektování ve vrcholu klenby.</t>
  </si>
  <si>
    <t>6,1*0,206=1,257 [A]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</si>
  <si>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
Položka zahrnuje veškerý materiál, výrobky a polotovary, včetně mimostaveništní a vnitrostaveništní dopravy (rovněž přesuny), včetně naložení a složení, případně s uložením.</t>
  </si>
  <si>
    <t>289972</t>
  </si>
  <si>
    <t>OPLÁŠTĚNÍ (ZPEVNĚNÍ) Z GEOMŘÍŽOVIN
Kotvení gabionů, pevnostní třída 80R.</t>
  </si>
  <si>
    <t>šířka 2.5 m:2,5*7=17,500 [A]
šířka 2.3 m:2,3*7=16,100 [B]
šířka 1.8 m:1,8*2=3,600 [C]
A+B+C=37,200 [D]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</si>
  <si>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</si>
  <si>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289973</t>
  </si>
  <si>
    <t>OPLÁŠTĚNÍ (ZPEVNĚNÍ) Z GEOSÍTÍ A GEOROHOŽÍ
Zpevnění nových svahů zemního tělesa.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</si>
  <si>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</si>
  <si>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Svislé konstrukce</t>
  </si>
  <si>
    <t>3272A1</t>
  </si>
  <si>
    <t>ZDI OPĚR, ZÁRUB, NÁBŘEŽ Z GABIONŮ RUČNĚ ROVNANÝCH, DRÁT O2,2MM, POVRCHOVÁ ÚPRAVA Zn + Al
Vtokové a výtokové čelo. Specifikace v PD.</t>
  </si>
  <si>
    <t>vtok: 1,0*1.5*6+1,0*1.0*8+1,0*0.5*8=21,000 [A]
výtok: 1,0*1.0*2+1,0*0.5*2=3,000 [B]
A+B=24,000 [C]</t>
  </si>
  <si>
    <t>- položka zahrnuje dodávku a osazení drátěných košů s výplní lomovým kamenem.
- gabionové matrace se vykazují v pol.č.2722**.</t>
  </si>
  <si>
    <t>333213</t>
  </si>
  <si>
    <t>OBKLAD MOST OPĚR A KŘÍDEL Z LOM KAMENE
Límec kolem čela tubosideru z kamenů se zarovnanou pohledovou plochou do betonu. Tl. kamene 150 mm, tl. betonu 150 mm.</t>
  </si>
  <si>
    <t>kolem výtokového čela:0,3*2,84=0,852 [A]</t>
  </si>
  <si>
    <t>položka zahrnuje dodávku a osazení lomového kamene, jeho výběr a případnou úpravu, jeho případné kotvení se všemi souvisejícími materiály a pracemi, dodávku předepsané malty, spárování.</t>
  </si>
  <si>
    <t>Vodorovné konstrukce</t>
  </si>
  <si>
    <t>429171</t>
  </si>
  <si>
    <t>MOSTNÍ KONSTRUKCE PŘESÝPANÉ Z VLNITÝCH PLECHŮ, OBVOD DO 6M
"Ocelová nosná konstrukce z vlnitého plechu, dle TP 157 odst.4.4 .. 
Vnitřní světlý rozměr 1.565 x 1.915m. Délka v ose tubusu 14.5 m, vč. PKO a montáže. Tl. plechu 5 mm. Specifikace v PD."</t>
  </si>
  <si>
    <t>14,5=14,500 [A]</t>
  </si>
  <si>
    <t>Položka zahrnuje dodání, montáž, osazení konstrukce z vlnitého plechu bez ohledu na tvar a na typ vlny, předepsanou protikorozní ochranu, spojovací materiál, mimostaveništní a vnitrostaveništní dopravu
nezahrnuje zemní práce, podkladní konstrukce a izolaci</t>
  </si>
  <si>
    <t>45131</t>
  </si>
  <si>
    <t>PODKL A VÝPLŇ VRSTVY Z PROST BET
Výplň prostoru mezi novou ocelovou konstrukcí a stávající klenbou výplňovým betonem s obsahem popílku max. 30.0%. Plocha odečtena graficky.</t>
  </si>
  <si>
    <t>6,1*1,867=11,389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</si>
  <si>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</si>
  <si>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461314</t>
  </si>
  <si>
    <t>PATKY Z PROSTÉHO BETONU C25/30
Patky pro sloupky kompozitového zábradlí.</t>
  </si>
  <si>
    <t>4*0,8*0,031*0,352=0,035 [A]</t>
  </si>
  <si>
    <t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</t>
  </si>
  <si>
    <t>46251</t>
  </si>
  <si>
    <t>ZÁHOZ Z LOMOVÉHO KAMENE
Zához z lomového kamene pro přechod na běžné dno koryta.</t>
  </si>
  <si>
    <t>vtok:1,6*0,7=1,120 [A]
výtok:2,5*0,7=1,750 [B]
A+B=2,870 [C]</t>
  </si>
  <si>
    <t>položka zahrnuje:
- dodávku a zához lomového kamene předepsané frakce včetně mimostaveništní a vnitrostaveništní dopravy
není-li v zadávací dokumentaci uvedeno jinak, jedná se o nakupovaný materiál</t>
  </si>
  <si>
    <t>465512</t>
  </si>
  <si>
    <t>DLAŽBY Z LOMOVÉHO KAMENE NA MC
Zpevnění z lom. kam. tl. 150 mm, beton C25/30 tl. min. 150 mm vč. spárování.</t>
  </si>
  <si>
    <t>koryto ve vtoku:1,25*0,3*0,515=0,193 [A]
koryto ve výtoku:1,25*0,3*0,6=0,225 [B]
koryto pod tubosiderem: 1,25*(0,15+0,05)*14,5=3,625 [C]
odlážděnípodél čela u vtoku vlevo:0,7*0,3*2,8=0,588 [D]
kužel podél čela u vtoku vpravo:0,3*1,0=0,300 [E]
svahy kolem výtoku:0,3*1,5=0,450 [F]
A+B+C+D+E+F=5,381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</si>
  <si>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</si>
  <si>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</si>
  <si>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
Příčné prahy 500/600 mm na vtoku a výtoku.</t>
  </si>
  <si>
    <t>na vtoku:0,4*0,8*1,6=0,512 [A]
na výtoku:0,4*0,8*2,5=0,800 [B]
A+B=1,312 [C]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</si>
  <si>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</si>
  <si>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56963</t>
  </si>
  <si>
    <t>ZPEVNĚNÍ KRAJNIC Z RECYKLOVANÉHO MATERIÁLU TL DO 150MM
Nové krajnice tl. 150 mm.</t>
  </si>
  <si>
    <t>levá krajnice:1,8*43,3=77,940 [A]
pravá krajnice:1,8*43=77,400 [B]
A+B=155,340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</si>
  <si>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</si>
  <si>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Ostatní konstrukce a práce</t>
  </si>
  <si>
    <t>9111A1</t>
  </si>
  <si>
    <t>ZÁBRADLÍ SILNIČNÍ S VODOR MADLY - DODÁVKA A MONTÁŽ
Kompozitová zábrana proti pádu kolem výtokového čela a na vtokové zdi. Do gabionů kotveno pomocí ocelových trubek. Viz přehledné výkresy v PD.</t>
  </si>
  <si>
    <t>vtoková zeď:8,0=8,000 [A]
výtokové čelo:6,6=6,600 [B]
A+B=14,600 [C]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</si>
  <si>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</si>
  <si>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9113B1</t>
  </si>
  <si>
    <t>SVODIDLO OCEL SILNIČ JEDNOSTR, ÚROVEŇ ZADRŽ H1 -DODÁVKA A MONTÁŽ
Nové silniční svodidlo úrovně H1, nad propustkem zabetonováno do patek. Tloušťka pásnice 4 mm.</t>
  </si>
  <si>
    <t>levé svodidlo:38,5=38,500 [A]
pravé svodidlo:39,5=39,500 [B]
A+B=78,000 [C]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</si>
  <si>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</si>
  <si>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9113B3</t>
  </si>
  <si>
    <t>SVODIDLO OCEL SILNIČ JEDNOSTR, ÚROVEŇ ZADRŽ H1 - DEMONTÁŽ S PŘESUNEM
Demontáž stávajících svodidel včetně odvozu na skládku KSÚSV.</t>
  </si>
  <si>
    <t>položka zahrnuje:
- demontáž a odstranění zařízení
- jeho odvoz na předepsané místo</t>
  </si>
  <si>
    <t>914131</t>
  </si>
  <si>
    <t>DOPRAVNÍ ZNAČKY ZÁKLADNÍ VELIKOSTI OCELOVÉ FÓLIE TŘ 2 - DODÁVKA A MONTÁŽ
Značka A6a Zúžení silnice.</t>
  </si>
  <si>
    <t>položka zahrnuje:
- dodávku a montáž značek v požadovaném provedení</t>
  </si>
  <si>
    <t>915111</t>
  </si>
  <si>
    <t>VODOROVNÉ DOPRAVNÍ ZNAČENÍ BARVOU HLADKÉ - DODÁVKA A POKLÁDKA
Vodící proužek šířky 0.125m.</t>
  </si>
  <si>
    <t>levý:0,125*51,35=6,419 [A]
pravý:0,125*51,5=6,438 [B]
A+B=12,857 [C]</t>
  </si>
  <si>
    <t>položka zahrnuje:
- dodání a pokládku nátěrového materiálu (měří se pouze natíraná plocha)
- předznačení a reflexní úpravu</t>
  </si>
  <si>
    <t>93610</t>
  </si>
  <si>
    <t>DROBNÉ DOPLŇK KONSTR DŘEVĚNÉ
Rozepření základů stávající klenby v průběhu výstavby. Hranoly 15x15 cm á 3,0 m.</t>
  </si>
  <si>
    <t>3*1,55*0,15*0,15=0,105 [A]</t>
  </si>
  <si>
    <t>- dílenská dokumentace, včetně technologického předpisu spojování,
- dodání dřeva v požadované kvalitě a výroba konstrukce (vč. pomůcek,  přípravků a prostředků pro výrobu) bez ohledu na náročnost a její objem, dílenská montáž, montážní dokumentace,
- dodání spojovacího materiálu,
- zřízení  montážních  a  dilatačních  spojů,  spar, včetně potřebných úprav, vložek, opracování, očištění a ošetření,
- podpěr. konstr. a lešení všech druhů pro montáž konstrukcí i doplňkových, včetně  požadovaných  otvorů, ochranných a bezpečnostních opatření a základů pro tyto konstrukce a lešení,
- jakákoliv doprava a manipulace dílců a montážních sestav, včetně dopravy konstrukce z výrobny na stavbu,
- montáž konstrukce na stavbě, včetně montážních prostředků a pomůcek a zednických výpomocí,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 kotevních  otvorů (případně podlití patních desek) maltou, betonem nebo jinou speciální hmotou, vyplnění jam zeminou,
- ošetření kotevní oblasti proti vzniku trhlin, vlivu povětrnosti a pod.,
- osazení značek, včetně jejich zaměření.
Dokumentace pro zadání stavby může dále předepsat, že cena položky ještě obsahuje např.:
- veškeré úpravy dřeva pro zlepšení jeho užitných vlastností (impregnace, zpevňování a pod.),
- veškeré druhy povrchových úprav,
- zvláštní spojové prostředky, rozebíratelnost konstrukce,
- osazení měřících zařízení a úprav pro ně.</t>
  </si>
  <si>
    <t>966136</t>
  </si>
  <si>
    <t>BOURÁNÍ KONSTRUKCÍ Z KAMENE NA MC S ODVOZEM DO 12KM
Bourání stávajících poprsních zídek.</t>
  </si>
  <si>
    <t>levá zídka:9,1*0,25=2,275 [A]
pravá zídka:9,8*0,38=3,724 [B]
A+B=5,999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</si>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</sst>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##\ ###\ ###\ ##0.00"/>
    <numFmt numFmtId="165" formatCode="###\ ###\ ###\ ##0.000"/>
  </numFmts>
  <fonts count="5" x14ac:knownFonts="1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2" fillId="0" borderId="1" xfId="6" applyNumberFormat="1" applyFont="1" applyFill="1" applyBorder="1" applyAlignment="1" applyProtection="1">
      <alignment horizontal="center" wrapText="1"/>
    </xf>
    <xf numFmtId="0" fontId="1" fillId="0" borderId="0" xfId="6" applyNumberFormat="1" applyFont="1" applyFill="1" applyBorder="1" applyAlignment="1" applyProtection="1">
      <alignment horizontal="center"/>
    </xf>
    <xf numFmtId="164" fontId="1" fillId="2" borderId="0" xfId="6" applyNumberFormat="1" applyFont="1" applyFill="1" applyBorder="1" applyAlignment="1" applyProtection="1"/>
    <xf numFmtId="0" fontId="1" fillId="2" borderId="0" xfId="6" applyNumberFormat="1" applyFont="1" applyFill="1" applyBorder="1" applyAlignment="1" applyProtection="1">
      <alignment horizontal="right"/>
    </xf>
    <xf numFmtId="0" fontId="2" fillId="0" borderId="1" xfId="6" applyNumberFormat="1" applyFont="1" applyFill="1" applyBorder="1" applyAlignment="1" applyProtection="1">
      <alignment horizontal="center" wrapText="1"/>
    </xf>
    <xf numFmtId="0" fontId="1" fillId="0" borderId="0" xfId="6" applyNumberFormat="1" applyFont="1" applyFill="1" applyBorder="1" applyAlignment="1" applyProtection="1"/>
    <xf numFmtId="0" fontId="0" fillId="0" borderId="1" xfId="6" applyNumberFormat="1" applyFont="1" applyFill="1" applyBorder="1" applyAlignment="1" applyProtection="1">
      <alignment wrapText="1"/>
    </xf>
    <xf numFmtId="0" fontId="3" fillId="0" borderId="0" xfId="6" applyNumberFormat="1" applyFont="1" applyFill="1" applyBorder="1" applyAlignment="1" applyProtection="1"/>
    <xf numFmtId="165" fontId="0" fillId="0" borderId="1" xfId="6" applyNumberFormat="1" applyFont="1" applyFill="1" applyBorder="1" applyAlignment="1" applyProtection="1"/>
    <xf numFmtId="0" fontId="3" fillId="0" borderId="2" xfId="6" applyNumberFormat="1" applyFont="1" applyFill="1" applyBorder="1" applyAlignment="1" applyProtection="1"/>
    <xf numFmtId="164" fontId="0" fillId="0" borderId="1" xfId="6" applyNumberFormat="1" applyFont="1" applyFill="1" applyBorder="1" applyAlignment="1" applyProtection="1"/>
    <xf numFmtId="164" fontId="0" fillId="0" borderId="1" xfId="6" applyNumberFormat="1" applyFont="1" applyBorder="1" applyProtection="1">
      <protection locked="0"/>
    </xf>
    <xf numFmtId="0" fontId="0" fillId="0" borderId="0" xfId="6" applyNumberFormat="1" applyFont="1" applyFill="1" applyBorder="1" applyAlignment="1" applyProtection="1">
      <alignment wrapText="1" shrinkToFit="1"/>
    </xf>
    <xf numFmtId="164" fontId="3" fillId="2" borderId="0" xfId="6" applyNumberFormat="1" applyFont="1" applyFill="1" applyBorder="1" applyAlignment="1" applyProtection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20.7109375" customWidth="1"/>
    <col min="2" max="2" width="60.7109375" customWidth="1"/>
    <col min="3" max="5" width="24.7109375" customWidth="1"/>
  </cols>
  <sheetData>
    <row r="1" spans="1:8" ht="12.75" customHeight="1" x14ac:dyDescent="0.25">
      <c r="A1" s="6" t="s">
        <v>13</v>
      </c>
      <c r="B1" t="s">
        <v>14</v>
      </c>
    </row>
    <row r="3" spans="1:8" ht="12.75" customHeight="1" x14ac:dyDescent="0.25">
      <c r="B3" s="2" t="s">
        <v>0</v>
      </c>
    </row>
    <row r="5" spans="1:8" ht="12.75" customHeight="1" x14ac:dyDescent="0.25">
      <c r="B5" s="3" t="s">
        <v>1</v>
      </c>
    </row>
    <row r="6" spans="1:8" ht="12.75" customHeight="1" x14ac:dyDescent="0.2">
      <c r="B6" t="s">
        <v>2</v>
      </c>
      <c r="G6" t="s">
        <v>5</v>
      </c>
      <c r="H6">
        <v>0</v>
      </c>
    </row>
    <row r="7" spans="1:8" ht="12.75" customHeight="1" x14ac:dyDescent="0.25">
      <c r="B7" s="4" t="s">
        <v>3</v>
      </c>
      <c r="C7" s="3">
        <f>SUM(C11:C13)</f>
        <v>0</v>
      </c>
      <c r="G7" t="s">
        <v>6</v>
      </c>
      <c r="H7">
        <v>15</v>
      </c>
    </row>
    <row r="8" spans="1:8" ht="12.75" customHeight="1" x14ac:dyDescent="0.25">
      <c r="B8" s="4" t="s">
        <v>4</v>
      </c>
      <c r="C8" s="3">
        <f>SUM(E11:E13)</f>
        <v>0</v>
      </c>
      <c r="G8" t="s">
        <v>7</v>
      </c>
      <c r="H8">
        <v>21</v>
      </c>
    </row>
    <row r="10" spans="1:8" ht="12.75" customHeight="1" x14ac:dyDescent="0.2">
      <c r="A10" s="5" t="s">
        <v>8</v>
      </c>
      <c r="B10" s="5" t="s">
        <v>9</v>
      </c>
      <c r="C10" s="5" t="s">
        <v>10</v>
      </c>
      <c r="D10" s="5" t="s">
        <v>11</v>
      </c>
      <c r="E10" s="5" t="s">
        <v>12</v>
      </c>
    </row>
    <row r="11" spans="1:8" ht="12.75" customHeight="1" x14ac:dyDescent="0.2">
      <c r="A11" s="7" t="s">
        <v>21</v>
      </c>
      <c r="B11" s="7" t="s">
        <v>22</v>
      </c>
      <c r="C11" s="11">
        <f>'002'!I51</f>
        <v>0</v>
      </c>
      <c r="D11" s="11">
        <f>'002'!P51</f>
        <v>0</v>
      </c>
      <c r="E11" s="11">
        <f>C11+D11</f>
        <v>0</v>
      </c>
    </row>
    <row r="12" spans="1:8" ht="12.75" customHeight="1" x14ac:dyDescent="0.2">
      <c r="A12" s="7" t="s">
        <v>92</v>
      </c>
      <c r="B12" s="7" t="s">
        <v>93</v>
      </c>
      <c r="C12" s="11">
        <f>'182'!I32</f>
        <v>0</v>
      </c>
      <c r="D12" s="11">
        <f>'182'!P32</f>
        <v>0</v>
      </c>
      <c r="E12" s="11">
        <f>C12+D12</f>
        <v>0</v>
      </c>
    </row>
    <row r="13" spans="1:8" ht="12.75" customHeight="1" x14ac:dyDescent="0.2">
      <c r="A13" s="7" t="s">
        <v>102</v>
      </c>
      <c r="B13" s="7" t="s">
        <v>103</v>
      </c>
      <c r="C13" s="11">
        <f>'201'!I168</f>
        <v>0</v>
      </c>
      <c r="D13" s="11">
        <f>'201'!P168</f>
        <v>0</v>
      </c>
      <c r="E13" s="11">
        <f>C13+D13</f>
        <v>0</v>
      </c>
    </row>
  </sheetData>
  <sheetProtection formatColumns="0"/>
  <hyperlinks>
    <hyperlink ref="A11" location="#'002'!A1" tooltip="Odkaz na stranku objektu [002]" display="002"/>
    <hyperlink ref="A12" location="#'182'!A1" tooltip="Odkaz na stranku objektu [182]" display="182"/>
    <hyperlink ref="A13" location="#'201'!A1" tooltip="Odkaz na stranku objektu [201]" display="201"/>
  </hyperlinks>
  <pageMargins left="0.75" right="0.75" top="1" bottom="1" header="0.5" footer="0.5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  <c r="C1" t="s">
        <v>14</v>
      </c>
    </row>
    <row r="2" spans="1:16" ht="12.75" customHeight="1" x14ac:dyDescent="0.25">
      <c r="C2" s="2" t="s">
        <v>15</v>
      </c>
    </row>
    <row r="4" spans="1:16" ht="12.75" customHeight="1" x14ac:dyDescent="0.25">
      <c r="A4" t="s">
        <v>16</v>
      </c>
      <c r="C4" s="6" t="s">
        <v>19</v>
      </c>
      <c r="D4" s="6"/>
      <c r="E4" s="6" t="s">
        <v>20</v>
      </c>
    </row>
    <row r="5" spans="1:16" ht="12.75" customHeight="1" x14ac:dyDescent="0.25">
      <c r="A5" t="s">
        <v>17</v>
      </c>
      <c r="C5" s="6" t="s">
        <v>21</v>
      </c>
      <c r="D5" s="6"/>
      <c r="E5" s="6" t="s">
        <v>22</v>
      </c>
    </row>
    <row r="6" spans="1:16" ht="12.75" customHeight="1" x14ac:dyDescent="0.25">
      <c r="A6" t="s">
        <v>18</v>
      </c>
      <c r="C6" s="6" t="s">
        <v>21</v>
      </c>
      <c r="D6" s="6"/>
      <c r="E6" s="6" t="s">
        <v>22</v>
      </c>
    </row>
    <row r="7" spans="1:16" ht="12.75" customHeight="1" x14ac:dyDescent="0.25">
      <c r="A7" t="s">
        <v>23</v>
      </c>
      <c r="C7" s="6"/>
      <c r="D7" s="6"/>
      <c r="E7" s="6"/>
    </row>
    <row r="8" spans="1:16" ht="12.75" customHeight="1" x14ac:dyDescent="0.2">
      <c r="A8" s="1" t="s">
        <v>24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30</v>
      </c>
      <c r="G8" s="1" t="s">
        <v>31</v>
      </c>
      <c r="H8" s="1" t="s">
        <v>32</v>
      </c>
      <c r="I8" s="1"/>
      <c r="O8" t="s">
        <v>35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33</v>
      </c>
      <c r="I9" s="5" t="s">
        <v>34</v>
      </c>
      <c r="O9" t="s">
        <v>11</v>
      </c>
    </row>
    <row r="10" spans="1:16" ht="14.25" x14ac:dyDescent="0.2">
      <c r="A10" s="5" t="s">
        <v>25</v>
      </c>
      <c r="B10" s="5" t="s">
        <v>36</v>
      </c>
      <c r="C10" s="5" t="s">
        <v>37</v>
      </c>
      <c r="D10" s="5" t="s">
        <v>38</v>
      </c>
      <c r="E10" s="5" t="s">
        <v>39</v>
      </c>
      <c r="F10" s="5" t="s">
        <v>40</v>
      </c>
      <c r="G10" s="5" t="s">
        <v>41</v>
      </c>
      <c r="H10" s="5" t="s">
        <v>42</v>
      </c>
      <c r="I10" s="5" t="s">
        <v>43</v>
      </c>
    </row>
    <row r="11" spans="1:16" ht="12.75" customHeight="1" x14ac:dyDescent="0.2">
      <c r="A11" s="8"/>
      <c r="B11" s="8"/>
      <c r="C11" s="8" t="s">
        <v>44</v>
      </c>
      <c r="D11" s="8"/>
      <c r="E11" s="8" t="s">
        <v>22</v>
      </c>
      <c r="F11" s="8"/>
      <c r="G11" s="10"/>
      <c r="H11" s="8"/>
      <c r="I11" s="10"/>
    </row>
    <row r="12" spans="1:16" ht="38.25" x14ac:dyDescent="0.2">
      <c r="A12" s="7">
        <v>1</v>
      </c>
      <c r="B12" s="7" t="s">
        <v>45</v>
      </c>
      <c r="C12" s="7" t="s">
        <v>46</v>
      </c>
      <c r="D12" s="7" t="s">
        <v>47</v>
      </c>
      <c r="E12" s="7" t="s">
        <v>48</v>
      </c>
      <c r="F12" s="7" t="s">
        <v>49</v>
      </c>
      <c r="G12" s="9">
        <v>1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x14ac:dyDescent="0.2">
      <c r="E13" s="13" t="s">
        <v>50</v>
      </c>
    </row>
    <row r="14" spans="1:16" ht="25.5" x14ac:dyDescent="0.2">
      <c r="A14" s="7">
        <v>2</v>
      </c>
      <c r="B14" s="7" t="s">
        <v>45</v>
      </c>
      <c r="C14" s="7" t="s">
        <v>51</v>
      </c>
      <c r="D14" s="7" t="s">
        <v>47</v>
      </c>
      <c r="E14" s="7" t="s">
        <v>52</v>
      </c>
      <c r="F14" s="7" t="s">
        <v>49</v>
      </c>
      <c r="G14" s="9">
        <v>1</v>
      </c>
      <c r="H14" s="12"/>
      <c r="I14" s="11">
        <f>ROUND((H14*G14),2)</f>
        <v>0</v>
      </c>
      <c r="O14">
        <f>rekapitulace!H8</f>
        <v>21</v>
      </c>
      <c r="P14">
        <f>O14/100*I14</f>
        <v>0</v>
      </c>
    </row>
    <row r="15" spans="1:16" x14ac:dyDescent="0.2">
      <c r="E15" s="13" t="s">
        <v>53</v>
      </c>
    </row>
    <row r="16" spans="1:16" ht="38.25" x14ac:dyDescent="0.2">
      <c r="A16" s="7">
        <v>3</v>
      </c>
      <c r="B16" s="7" t="s">
        <v>45</v>
      </c>
      <c r="C16" s="7" t="s">
        <v>54</v>
      </c>
      <c r="D16" s="7" t="s">
        <v>47</v>
      </c>
      <c r="E16" s="7" t="s">
        <v>55</v>
      </c>
      <c r="F16" s="7" t="s">
        <v>49</v>
      </c>
      <c r="G16" s="9">
        <v>1</v>
      </c>
      <c r="H16" s="12"/>
      <c r="I16" s="11">
        <f>ROUND((H16*G16),2)</f>
        <v>0</v>
      </c>
      <c r="O16">
        <f>rekapitulace!H8</f>
        <v>21</v>
      </c>
      <c r="P16">
        <f>O16/100*I16</f>
        <v>0</v>
      </c>
    </row>
    <row r="17" spans="1:16" x14ac:dyDescent="0.2">
      <c r="E17" s="13" t="s">
        <v>56</v>
      </c>
    </row>
    <row r="18" spans="1:16" ht="25.5" x14ac:dyDescent="0.2">
      <c r="A18" s="7">
        <v>4</v>
      </c>
      <c r="B18" s="7" t="s">
        <v>45</v>
      </c>
      <c r="C18" s="7" t="s">
        <v>57</v>
      </c>
      <c r="D18" s="7" t="s">
        <v>58</v>
      </c>
      <c r="E18" s="7" t="s">
        <v>59</v>
      </c>
      <c r="F18" s="7" t="s">
        <v>49</v>
      </c>
      <c r="G18" s="9">
        <v>1</v>
      </c>
      <c r="H18" s="12"/>
      <c r="I18" s="11">
        <f>ROUND((H18*G18),2)</f>
        <v>0</v>
      </c>
      <c r="O18">
        <f>rekapitulace!H8</f>
        <v>21</v>
      </c>
      <c r="P18">
        <f>O18/100*I18</f>
        <v>0</v>
      </c>
    </row>
    <row r="19" spans="1:16" ht="38.25" x14ac:dyDescent="0.2">
      <c r="E19" s="13" t="s">
        <v>60</v>
      </c>
    </row>
    <row r="20" spans="1:16" ht="25.5" x14ac:dyDescent="0.2">
      <c r="A20" s="7">
        <v>5</v>
      </c>
      <c r="B20" s="7" t="s">
        <v>45</v>
      </c>
      <c r="C20" s="7" t="s">
        <v>57</v>
      </c>
      <c r="D20" s="7" t="s">
        <v>61</v>
      </c>
      <c r="E20" s="7" t="s">
        <v>62</v>
      </c>
      <c r="F20" s="7" t="s">
        <v>49</v>
      </c>
      <c r="G20" s="9">
        <v>1</v>
      </c>
      <c r="H20" s="12"/>
      <c r="I20" s="11">
        <f>ROUND((H20*G20),2)</f>
        <v>0</v>
      </c>
      <c r="O20">
        <f>rekapitulace!H8</f>
        <v>21</v>
      </c>
      <c r="P20">
        <f>O20/100*I20</f>
        <v>0</v>
      </c>
    </row>
    <row r="21" spans="1:16" ht="38.25" x14ac:dyDescent="0.2">
      <c r="E21" s="13" t="s">
        <v>60</v>
      </c>
    </row>
    <row r="22" spans="1:16" ht="25.5" x14ac:dyDescent="0.2">
      <c r="A22" s="7">
        <v>6</v>
      </c>
      <c r="B22" s="7" t="s">
        <v>45</v>
      </c>
      <c r="C22" s="7" t="s">
        <v>63</v>
      </c>
      <c r="D22" s="7" t="s">
        <v>58</v>
      </c>
      <c r="E22" s="7" t="s">
        <v>64</v>
      </c>
      <c r="F22" s="7" t="s">
        <v>49</v>
      </c>
      <c r="G22" s="9">
        <v>1</v>
      </c>
      <c r="H22" s="12"/>
      <c r="I22" s="11">
        <f>ROUND((H22*G22),2)</f>
        <v>0</v>
      </c>
      <c r="O22">
        <f>rekapitulace!H8</f>
        <v>21</v>
      </c>
      <c r="P22">
        <f>O22/100*I22</f>
        <v>0</v>
      </c>
    </row>
    <row r="23" spans="1:16" x14ac:dyDescent="0.2">
      <c r="E23" s="13" t="s">
        <v>56</v>
      </c>
    </row>
    <row r="24" spans="1:16" ht="25.5" x14ac:dyDescent="0.2">
      <c r="A24" s="7">
        <v>7</v>
      </c>
      <c r="B24" s="7" t="s">
        <v>45</v>
      </c>
      <c r="C24" s="7" t="s">
        <v>63</v>
      </c>
      <c r="D24" s="7" t="s">
        <v>61</v>
      </c>
      <c r="E24" s="7" t="s">
        <v>65</v>
      </c>
      <c r="F24" s="7" t="s">
        <v>49</v>
      </c>
      <c r="G24" s="9">
        <v>1</v>
      </c>
      <c r="H24" s="12"/>
      <c r="I24" s="11">
        <f>ROUND((H24*G24),2)</f>
        <v>0</v>
      </c>
      <c r="O24">
        <f>rekapitulace!H8</f>
        <v>21</v>
      </c>
      <c r="P24">
        <f>O24/100*I24</f>
        <v>0</v>
      </c>
    </row>
    <row r="25" spans="1:16" x14ac:dyDescent="0.2">
      <c r="E25" s="13" t="s">
        <v>56</v>
      </c>
    </row>
    <row r="26" spans="1:16" ht="25.5" x14ac:dyDescent="0.2">
      <c r="A26" s="7">
        <v>8</v>
      </c>
      <c r="B26" s="7" t="s">
        <v>45</v>
      </c>
      <c r="C26" s="7" t="s">
        <v>66</v>
      </c>
      <c r="D26" s="7" t="s">
        <v>47</v>
      </c>
      <c r="E26" s="7" t="s">
        <v>67</v>
      </c>
      <c r="F26" s="7" t="s">
        <v>49</v>
      </c>
      <c r="G26" s="9">
        <v>1</v>
      </c>
      <c r="H26" s="12"/>
      <c r="I26" s="11">
        <f>ROUND((H26*G26),2)</f>
        <v>0</v>
      </c>
      <c r="O26">
        <f>rekapitulace!H8</f>
        <v>21</v>
      </c>
      <c r="P26">
        <f>O26/100*I26</f>
        <v>0</v>
      </c>
    </row>
    <row r="27" spans="1:16" x14ac:dyDescent="0.2">
      <c r="E27" s="13" t="s">
        <v>56</v>
      </c>
    </row>
    <row r="28" spans="1:16" ht="25.5" x14ac:dyDescent="0.2">
      <c r="A28" s="7">
        <v>9</v>
      </c>
      <c r="B28" s="7" t="s">
        <v>45</v>
      </c>
      <c r="C28" s="7" t="s">
        <v>68</v>
      </c>
      <c r="D28" s="7" t="s">
        <v>47</v>
      </c>
      <c r="E28" s="7" t="s">
        <v>69</v>
      </c>
      <c r="F28" s="7" t="s">
        <v>49</v>
      </c>
      <c r="G28" s="9">
        <v>1</v>
      </c>
      <c r="H28" s="12"/>
      <c r="I28" s="11">
        <f>ROUND((H28*G28),2)</f>
        <v>0</v>
      </c>
      <c r="O28">
        <f>rekapitulace!H8</f>
        <v>21</v>
      </c>
      <c r="P28">
        <f>O28/100*I28</f>
        <v>0</v>
      </c>
    </row>
    <row r="29" spans="1:16" ht="76.5" x14ac:dyDescent="0.2">
      <c r="E29" s="13" t="s">
        <v>70</v>
      </c>
    </row>
    <row r="30" spans="1:16" ht="25.5" x14ac:dyDescent="0.2">
      <c r="A30" s="7">
        <v>10</v>
      </c>
      <c r="B30" s="7" t="s">
        <v>45</v>
      </c>
      <c r="C30" s="7" t="s">
        <v>71</v>
      </c>
      <c r="D30" s="7" t="s">
        <v>47</v>
      </c>
      <c r="E30" s="7" t="s">
        <v>72</v>
      </c>
      <c r="F30" s="7" t="s">
        <v>49</v>
      </c>
      <c r="G30" s="9">
        <v>1</v>
      </c>
      <c r="H30" s="12"/>
      <c r="I30" s="11">
        <f>ROUND((H30*G30),2)</f>
        <v>0</v>
      </c>
      <c r="O30">
        <f>rekapitulace!H8</f>
        <v>21</v>
      </c>
      <c r="P30">
        <f>O30/100*I30</f>
        <v>0</v>
      </c>
    </row>
    <row r="31" spans="1:16" x14ac:dyDescent="0.2">
      <c r="E31" s="13" t="s">
        <v>56</v>
      </c>
    </row>
    <row r="32" spans="1:16" ht="25.5" x14ac:dyDescent="0.2">
      <c r="A32" s="7">
        <v>11</v>
      </c>
      <c r="B32" s="7" t="s">
        <v>45</v>
      </c>
      <c r="C32" s="7" t="s">
        <v>73</v>
      </c>
      <c r="D32" s="7" t="s">
        <v>47</v>
      </c>
      <c r="E32" s="7" t="s">
        <v>74</v>
      </c>
      <c r="F32" s="7" t="s">
        <v>75</v>
      </c>
      <c r="G32" s="9">
        <v>1</v>
      </c>
      <c r="H32" s="12"/>
      <c r="I32" s="11">
        <f>ROUND((H32*G32),2)</f>
        <v>0</v>
      </c>
      <c r="O32">
        <f>rekapitulace!H8</f>
        <v>21</v>
      </c>
      <c r="P32">
        <f>O32/100*I32</f>
        <v>0</v>
      </c>
    </row>
    <row r="33" spans="1:16" x14ac:dyDescent="0.2">
      <c r="E33" s="13" t="s">
        <v>56</v>
      </c>
    </row>
    <row r="34" spans="1:16" ht="25.5" x14ac:dyDescent="0.2">
      <c r="A34" s="7">
        <v>12</v>
      </c>
      <c r="B34" s="7" t="s">
        <v>45</v>
      </c>
      <c r="C34" s="7" t="s">
        <v>76</v>
      </c>
      <c r="D34" s="7" t="s">
        <v>47</v>
      </c>
      <c r="E34" s="7" t="s">
        <v>77</v>
      </c>
      <c r="F34" s="7" t="s">
        <v>75</v>
      </c>
      <c r="G34" s="9">
        <v>1</v>
      </c>
      <c r="H34" s="12"/>
      <c r="I34" s="11">
        <f>ROUND((H34*G34),2)</f>
        <v>0</v>
      </c>
      <c r="O34">
        <f>rekapitulace!H8</f>
        <v>21</v>
      </c>
      <c r="P34">
        <f>O34/100*I34</f>
        <v>0</v>
      </c>
    </row>
    <row r="35" spans="1:16" ht="51" x14ac:dyDescent="0.2">
      <c r="E35" s="13" t="s">
        <v>78</v>
      </c>
    </row>
    <row r="36" spans="1:16" ht="25.5" x14ac:dyDescent="0.2">
      <c r="A36" s="7">
        <v>13</v>
      </c>
      <c r="B36" s="7" t="s">
        <v>45</v>
      </c>
      <c r="C36" s="7" t="s">
        <v>79</v>
      </c>
      <c r="D36" s="7" t="s">
        <v>47</v>
      </c>
      <c r="E36" s="7" t="s">
        <v>80</v>
      </c>
      <c r="F36" s="7" t="s">
        <v>49</v>
      </c>
      <c r="G36" s="9">
        <v>1</v>
      </c>
      <c r="H36" s="12"/>
      <c r="I36" s="11">
        <f>ROUND((H36*G36),2)</f>
        <v>0</v>
      </c>
      <c r="O36">
        <f>rekapitulace!H8</f>
        <v>21</v>
      </c>
      <c r="P36">
        <f>O36/100*I36</f>
        <v>0</v>
      </c>
    </row>
    <row r="37" spans="1:16" x14ac:dyDescent="0.2">
      <c r="E37" s="13" t="s">
        <v>81</v>
      </c>
    </row>
    <row r="38" spans="1:16" ht="25.5" x14ac:dyDescent="0.2">
      <c r="A38" s="7">
        <v>14</v>
      </c>
      <c r="B38" s="7" t="s">
        <v>45</v>
      </c>
      <c r="C38" s="7" t="s">
        <v>82</v>
      </c>
      <c r="D38" s="7" t="s">
        <v>47</v>
      </c>
      <c r="E38" s="7" t="s">
        <v>83</v>
      </c>
      <c r="F38" s="7" t="s">
        <v>49</v>
      </c>
      <c r="G38" s="9">
        <v>1</v>
      </c>
      <c r="H38" s="12"/>
      <c r="I38" s="11">
        <f>ROUND((H38*G38),2)</f>
        <v>0</v>
      </c>
      <c r="O38">
        <f>rekapitulace!H8</f>
        <v>21</v>
      </c>
      <c r="P38">
        <f>O38/100*I38</f>
        <v>0</v>
      </c>
    </row>
    <row r="39" spans="1:16" ht="25.5" x14ac:dyDescent="0.2">
      <c r="E39" s="13" t="s">
        <v>84</v>
      </c>
    </row>
    <row r="40" spans="1:16" ht="12.75" customHeight="1" x14ac:dyDescent="0.2">
      <c r="A40" s="14"/>
      <c r="B40" s="14"/>
      <c r="C40" s="14" t="s">
        <v>44</v>
      </c>
      <c r="D40" s="14"/>
      <c r="E40" s="14" t="s">
        <v>22</v>
      </c>
      <c r="F40" s="14"/>
      <c r="G40" s="14"/>
      <c r="H40" s="14"/>
      <c r="I40" s="14">
        <f>SUM(I12:I39)</f>
        <v>0</v>
      </c>
      <c r="P40">
        <f>ROUND(SUM(P12:P39),2)</f>
        <v>0</v>
      </c>
    </row>
    <row r="42" spans="1:16" ht="12.75" customHeight="1" x14ac:dyDescent="0.2">
      <c r="A42" s="14"/>
      <c r="B42" s="14"/>
      <c r="C42" s="14"/>
      <c r="D42" s="14"/>
      <c r="E42" s="14" t="s">
        <v>85</v>
      </c>
      <c r="F42" s="14"/>
      <c r="G42" s="14"/>
      <c r="H42" s="14"/>
      <c r="I42" s="14">
        <f>+I40</f>
        <v>0</v>
      </c>
      <c r="P42">
        <f>+P40</f>
        <v>0</v>
      </c>
    </row>
    <row r="44" spans="1:16" ht="12.75" customHeight="1" x14ac:dyDescent="0.2">
      <c r="A44" s="8" t="s">
        <v>86</v>
      </c>
      <c r="B44" s="8"/>
      <c r="C44" s="8"/>
      <c r="D44" s="8"/>
      <c r="E44" s="8"/>
      <c r="F44" s="8"/>
      <c r="G44" s="8"/>
      <c r="H44" s="8"/>
      <c r="I44" s="8"/>
    </row>
    <row r="45" spans="1:16" ht="12.75" customHeight="1" x14ac:dyDescent="0.2">
      <c r="A45" s="8"/>
      <c r="B45" s="8"/>
      <c r="C45" s="8"/>
      <c r="D45" s="8"/>
      <c r="E45" s="8" t="s">
        <v>87</v>
      </c>
      <c r="F45" s="8"/>
      <c r="G45" s="8"/>
      <c r="H45" s="8"/>
      <c r="I45" s="8"/>
    </row>
    <row r="46" spans="1:16" ht="12.75" customHeight="1" x14ac:dyDescent="0.2">
      <c r="A46" s="14"/>
      <c r="B46" s="14"/>
      <c r="C46" s="14"/>
      <c r="D46" s="14"/>
      <c r="E46" s="14" t="s">
        <v>88</v>
      </c>
      <c r="F46" s="14"/>
      <c r="G46" s="14"/>
      <c r="H46" s="14"/>
      <c r="I46" s="14">
        <v>0</v>
      </c>
      <c r="P46">
        <v>0</v>
      </c>
    </row>
    <row r="47" spans="1:16" ht="12.75" customHeight="1" x14ac:dyDescent="0.2">
      <c r="A47" s="14"/>
      <c r="B47" s="14"/>
      <c r="C47" s="14"/>
      <c r="D47" s="14"/>
      <c r="E47" s="14" t="s">
        <v>89</v>
      </c>
      <c r="F47" s="14"/>
      <c r="G47" s="14"/>
      <c r="H47" s="14"/>
      <c r="I47" s="14"/>
    </row>
    <row r="48" spans="1:16" ht="12.75" customHeight="1" x14ac:dyDescent="0.2">
      <c r="A48" s="14"/>
      <c r="B48" s="14"/>
      <c r="C48" s="14"/>
      <c r="D48" s="14"/>
      <c r="E48" s="14" t="s">
        <v>90</v>
      </c>
      <c r="F48" s="14"/>
      <c r="G48" s="14"/>
      <c r="H48" s="14"/>
      <c r="I48" s="14">
        <v>0</v>
      </c>
      <c r="P48">
        <v>0</v>
      </c>
    </row>
    <row r="49" spans="1:16" ht="12.75" customHeight="1" x14ac:dyDescent="0.2">
      <c r="A49" s="14"/>
      <c r="B49" s="14"/>
      <c r="C49" s="14"/>
      <c r="D49" s="14"/>
      <c r="E49" s="14" t="s">
        <v>91</v>
      </c>
      <c r="F49" s="14"/>
      <c r="G49" s="14"/>
      <c r="H49" s="14"/>
      <c r="I49" s="14">
        <f>I46+I48</f>
        <v>0</v>
      </c>
      <c r="P49">
        <f>P46+P48</f>
        <v>0</v>
      </c>
    </row>
    <row r="51" spans="1:16" ht="12.75" customHeight="1" x14ac:dyDescent="0.2">
      <c r="A51" s="14"/>
      <c r="B51" s="14"/>
      <c r="C51" s="14"/>
      <c r="D51" s="14"/>
      <c r="E51" s="14" t="s">
        <v>91</v>
      </c>
      <c r="F51" s="14"/>
      <c r="G51" s="14"/>
      <c r="H51" s="14"/>
      <c r="I51" s="14">
        <f>I42+I49</f>
        <v>0</v>
      </c>
      <c r="P51">
        <f>P42+P49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  <c r="C1" t="s">
        <v>14</v>
      </c>
    </row>
    <row r="2" spans="1:16" ht="12.75" customHeight="1" x14ac:dyDescent="0.25">
      <c r="C2" s="2" t="s">
        <v>15</v>
      </c>
    </row>
    <row r="4" spans="1:16" ht="12.75" customHeight="1" x14ac:dyDescent="0.25">
      <c r="A4" t="s">
        <v>16</v>
      </c>
      <c r="C4" s="6" t="s">
        <v>19</v>
      </c>
      <c r="D4" s="6"/>
      <c r="E4" s="6" t="s">
        <v>20</v>
      </c>
    </row>
    <row r="5" spans="1:16" ht="12.75" customHeight="1" x14ac:dyDescent="0.25">
      <c r="A5" t="s">
        <v>17</v>
      </c>
      <c r="C5" s="6" t="s">
        <v>92</v>
      </c>
      <c r="D5" s="6"/>
      <c r="E5" s="6" t="s">
        <v>93</v>
      </c>
    </row>
    <row r="6" spans="1:16" ht="12.75" customHeight="1" x14ac:dyDescent="0.25">
      <c r="A6" t="s">
        <v>18</v>
      </c>
      <c r="C6" s="6" t="s">
        <v>92</v>
      </c>
      <c r="D6" s="6"/>
      <c r="E6" s="6" t="s">
        <v>93</v>
      </c>
    </row>
    <row r="7" spans="1:16" ht="12.75" customHeight="1" x14ac:dyDescent="0.25">
      <c r="A7" t="s">
        <v>23</v>
      </c>
      <c r="C7" s="6"/>
      <c r="D7" s="6"/>
      <c r="E7" s="6"/>
    </row>
    <row r="8" spans="1:16" ht="12.75" customHeight="1" x14ac:dyDescent="0.2">
      <c r="A8" s="1" t="s">
        <v>24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30</v>
      </c>
      <c r="G8" s="1" t="s">
        <v>31</v>
      </c>
      <c r="H8" s="1" t="s">
        <v>32</v>
      </c>
      <c r="I8" s="1"/>
      <c r="O8" t="s">
        <v>35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33</v>
      </c>
      <c r="I9" s="5" t="s">
        <v>34</v>
      </c>
      <c r="O9" t="s">
        <v>11</v>
      </c>
    </row>
    <row r="10" spans="1:16" ht="14.25" x14ac:dyDescent="0.2">
      <c r="A10" s="5" t="s">
        <v>25</v>
      </c>
      <c r="B10" s="5" t="s">
        <v>36</v>
      </c>
      <c r="C10" s="5" t="s">
        <v>37</v>
      </c>
      <c r="D10" s="5" t="s">
        <v>38</v>
      </c>
      <c r="E10" s="5" t="s">
        <v>39</v>
      </c>
      <c r="F10" s="5" t="s">
        <v>40</v>
      </c>
      <c r="G10" s="5" t="s">
        <v>41</v>
      </c>
      <c r="H10" s="5" t="s">
        <v>42</v>
      </c>
      <c r="I10" s="5" t="s">
        <v>43</v>
      </c>
    </row>
    <row r="11" spans="1:16" ht="12.75" customHeight="1" x14ac:dyDescent="0.2">
      <c r="A11" s="8"/>
      <c r="B11" s="8"/>
      <c r="C11" s="8" t="s">
        <v>44</v>
      </c>
      <c r="D11" s="8"/>
      <c r="E11" s="8" t="s">
        <v>22</v>
      </c>
      <c r="F11" s="8"/>
      <c r="G11" s="10"/>
      <c r="H11" s="8"/>
      <c r="I11" s="10"/>
    </row>
    <row r="12" spans="1:16" ht="114.75" x14ac:dyDescent="0.2">
      <c r="A12" s="7">
        <v>1</v>
      </c>
      <c r="B12" s="7" t="s">
        <v>45</v>
      </c>
      <c r="C12" s="7" t="s">
        <v>94</v>
      </c>
      <c r="D12" s="7" t="s">
        <v>47</v>
      </c>
      <c r="E12" s="7" t="s">
        <v>95</v>
      </c>
      <c r="F12" s="7" t="s">
        <v>49</v>
      </c>
      <c r="G12" s="9">
        <v>1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x14ac:dyDescent="0.2">
      <c r="E13" s="13" t="s">
        <v>53</v>
      </c>
    </row>
    <row r="14" spans="1:16" ht="51" x14ac:dyDescent="0.2">
      <c r="A14" s="7">
        <v>2</v>
      </c>
      <c r="B14" s="7" t="s">
        <v>45</v>
      </c>
      <c r="C14" s="7" t="s">
        <v>63</v>
      </c>
      <c r="D14" s="7" t="s">
        <v>47</v>
      </c>
      <c r="E14" s="7" t="s">
        <v>96</v>
      </c>
      <c r="F14" s="7" t="s">
        <v>49</v>
      </c>
      <c r="G14" s="9">
        <v>1</v>
      </c>
      <c r="H14" s="12"/>
      <c r="I14" s="11">
        <f>ROUND((H14*G14),2)</f>
        <v>0</v>
      </c>
      <c r="O14">
        <f>rekapitulace!H8</f>
        <v>21</v>
      </c>
      <c r="P14">
        <f>O14/100*I14</f>
        <v>0</v>
      </c>
    </row>
    <row r="15" spans="1:16" x14ac:dyDescent="0.2">
      <c r="E15" s="13" t="s">
        <v>56</v>
      </c>
    </row>
    <row r="16" spans="1:16" ht="12.75" customHeight="1" x14ac:dyDescent="0.2">
      <c r="A16" s="14"/>
      <c r="B16" s="14"/>
      <c r="C16" s="14" t="s">
        <v>44</v>
      </c>
      <c r="D16" s="14"/>
      <c r="E16" s="14" t="s">
        <v>22</v>
      </c>
      <c r="F16" s="14"/>
      <c r="G16" s="14"/>
      <c r="H16" s="14"/>
      <c r="I16" s="14">
        <f>SUM(I12:I15)</f>
        <v>0</v>
      </c>
      <c r="P16">
        <f>ROUND(SUM(P12:P15),2)</f>
        <v>0</v>
      </c>
    </row>
    <row r="18" spans="1:16" ht="12.75" customHeight="1" x14ac:dyDescent="0.2">
      <c r="A18" s="8"/>
      <c r="B18" s="8"/>
      <c r="C18" s="8" t="s">
        <v>39</v>
      </c>
      <c r="D18" s="8"/>
      <c r="E18" s="8" t="s">
        <v>97</v>
      </c>
      <c r="F18" s="8"/>
      <c r="G18" s="10"/>
      <c r="H18" s="8"/>
      <c r="I18" s="10"/>
    </row>
    <row r="19" spans="1:16" ht="25.5" x14ac:dyDescent="0.2">
      <c r="A19" s="7">
        <v>3</v>
      </c>
      <c r="B19" s="7" t="s">
        <v>45</v>
      </c>
      <c r="C19" s="7" t="s">
        <v>98</v>
      </c>
      <c r="D19" s="7" t="s">
        <v>47</v>
      </c>
      <c r="E19" s="7" t="s">
        <v>99</v>
      </c>
      <c r="F19" s="7" t="s">
        <v>100</v>
      </c>
      <c r="G19" s="9">
        <v>19</v>
      </c>
      <c r="H19" s="12"/>
      <c r="I19" s="11">
        <f>ROUND((H19*G19),2)</f>
        <v>0</v>
      </c>
      <c r="O19">
        <f>rekapitulace!H8</f>
        <v>21</v>
      </c>
      <c r="P19">
        <f>O19/100*I19</f>
        <v>0</v>
      </c>
    </row>
    <row r="20" spans="1:16" ht="76.5" x14ac:dyDescent="0.2">
      <c r="E20" s="13" t="s">
        <v>101</v>
      </c>
    </row>
    <row r="21" spans="1:16" ht="12.75" customHeight="1" x14ac:dyDescent="0.2">
      <c r="A21" s="14"/>
      <c r="B21" s="14"/>
      <c r="C21" s="14" t="s">
        <v>39</v>
      </c>
      <c r="D21" s="14"/>
      <c r="E21" s="14" t="s">
        <v>97</v>
      </c>
      <c r="F21" s="14"/>
      <c r="G21" s="14"/>
      <c r="H21" s="14"/>
      <c r="I21" s="14">
        <f>SUM(I19:I20)</f>
        <v>0</v>
      </c>
      <c r="P21">
        <f>ROUND(SUM(P19:P20),2)</f>
        <v>0</v>
      </c>
    </row>
    <row r="23" spans="1:16" ht="12.75" customHeight="1" x14ac:dyDescent="0.2">
      <c r="A23" s="14"/>
      <c r="B23" s="14"/>
      <c r="C23" s="14"/>
      <c r="D23" s="14"/>
      <c r="E23" s="14" t="s">
        <v>85</v>
      </c>
      <c r="F23" s="14"/>
      <c r="G23" s="14"/>
      <c r="H23" s="14"/>
      <c r="I23" s="14">
        <f>+I16+I21</f>
        <v>0</v>
      </c>
      <c r="P23">
        <f>+P16+P21</f>
        <v>0</v>
      </c>
    </row>
    <row r="25" spans="1:16" ht="12.75" customHeight="1" x14ac:dyDescent="0.2">
      <c r="A25" s="8" t="s">
        <v>86</v>
      </c>
      <c r="B25" s="8"/>
      <c r="C25" s="8"/>
      <c r="D25" s="8"/>
      <c r="E25" s="8"/>
      <c r="F25" s="8"/>
      <c r="G25" s="8"/>
      <c r="H25" s="8"/>
      <c r="I25" s="8"/>
    </row>
    <row r="26" spans="1:16" ht="12.75" customHeight="1" x14ac:dyDescent="0.2">
      <c r="A26" s="8"/>
      <c r="B26" s="8"/>
      <c r="C26" s="8"/>
      <c r="D26" s="8"/>
      <c r="E26" s="8" t="s">
        <v>87</v>
      </c>
      <c r="F26" s="8"/>
      <c r="G26" s="8"/>
      <c r="H26" s="8"/>
      <c r="I26" s="8"/>
    </row>
    <row r="27" spans="1:16" ht="12.75" customHeight="1" x14ac:dyDescent="0.2">
      <c r="A27" s="14"/>
      <c r="B27" s="14"/>
      <c r="C27" s="14"/>
      <c r="D27" s="14"/>
      <c r="E27" s="14" t="s">
        <v>88</v>
      </c>
      <c r="F27" s="14"/>
      <c r="G27" s="14"/>
      <c r="H27" s="14"/>
      <c r="I27" s="14">
        <v>0</v>
      </c>
      <c r="P27">
        <v>0</v>
      </c>
    </row>
    <row r="28" spans="1:16" ht="12.75" customHeight="1" x14ac:dyDescent="0.2">
      <c r="A28" s="14"/>
      <c r="B28" s="14"/>
      <c r="C28" s="14"/>
      <c r="D28" s="14"/>
      <c r="E28" s="14" t="s">
        <v>89</v>
      </c>
      <c r="F28" s="14"/>
      <c r="G28" s="14"/>
      <c r="H28" s="14"/>
      <c r="I28" s="14"/>
    </row>
    <row r="29" spans="1:16" ht="12.75" customHeight="1" x14ac:dyDescent="0.2">
      <c r="A29" s="14"/>
      <c r="B29" s="14"/>
      <c r="C29" s="14"/>
      <c r="D29" s="14"/>
      <c r="E29" s="14" t="s">
        <v>90</v>
      </c>
      <c r="F29" s="14"/>
      <c r="G29" s="14"/>
      <c r="H29" s="14"/>
      <c r="I29" s="14">
        <v>0</v>
      </c>
      <c r="P29">
        <v>0</v>
      </c>
    </row>
    <row r="30" spans="1:16" ht="12.75" customHeight="1" x14ac:dyDescent="0.2">
      <c r="A30" s="14"/>
      <c r="B30" s="14"/>
      <c r="C30" s="14"/>
      <c r="D30" s="14"/>
      <c r="E30" s="14" t="s">
        <v>91</v>
      </c>
      <c r="F30" s="14"/>
      <c r="G30" s="14"/>
      <c r="H30" s="14"/>
      <c r="I30" s="14">
        <f>I27+I29</f>
        <v>0</v>
      </c>
      <c r="P30">
        <f>P27+P29</f>
        <v>0</v>
      </c>
    </row>
    <row r="32" spans="1:16" ht="12.75" customHeight="1" x14ac:dyDescent="0.2">
      <c r="A32" s="14"/>
      <c r="B32" s="14"/>
      <c r="C32" s="14"/>
      <c r="D32" s="14"/>
      <c r="E32" s="14" t="s">
        <v>91</v>
      </c>
      <c r="F32" s="14"/>
      <c r="G32" s="14"/>
      <c r="H32" s="14"/>
      <c r="I32" s="14">
        <f>I23+I30</f>
        <v>0</v>
      </c>
      <c r="P32">
        <f>P23+P30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8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  <c r="C1" t="s">
        <v>14</v>
      </c>
    </row>
    <row r="2" spans="1:16" ht="12.75" customHeight="1" x14ac:dyDescent="0.25">
      <c r="C2" s="2" t="s">
        <v>15</v>
      </c>
    </row>
    <row r="4" spans="1:16" ht="12.75" customHeight="1" x14ac:dyDescent="0.25">
      <c r="A4" t="s">
        <v>16</v>
      </c>
      <c r="C4" s="6" t="s">
        <v>19</v>
      </c>
      <c r="D4" s="6"/>
      <c r="E4" s="6" t="s">
        <v>20</v>
      </c>
    </row>
    <row r="5" spans="1:16" ht="12.75" customHeight="1" x14ac:dyDescent="0.25">
      <c r="A5" t="s">
        <v>17</v>
      </c>
      <c r="C5" s="6" t="s">
        <v>102</v>
      </c>
      <c r="D5" s="6"/>
      <c r="E5" s="6" t="s">
        <v>103</v>
      </c>
    </row>
    <row r="6" spans="1:16" ht="12.75" customHeight="1" x14ac:dyDescent="0.25">
      <c r="A6" t="s">
        <v>18</v>
      </c>
      <c r="C6" s="6" t="s">
        <v>102</v>
      </c>
      <c r="D6" s="6"/>
      <c r="E6" s="6" t="s">
        <v>103</v>
      </c>
    </row>
    <row r="7" spans="1:16" ht="12.75" customHeight="1" x14ac:dyDescent="0.25">
      <c r="A7" t="s">
        <v>23</v>
      </c>
      <c r="C7" s="6"/>
      <c r="D7" s="6"/>
      <c r="E7" s="6"/>
    </row>
    <row r="8" spans="1:16" ht="12.75" customHeight="1" x14ac:dyDescent="0.2">
      <c r="A8" s="1" t="s">
        <v>24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30</v>
      </c>
      <c r="G8" s="1" t="s">
        <v>31</v>
      </c>
      <c r="H8" s="1" t="s">
        <v>32</v>
      </c>
      <c r="I8" s="1"/>
      <c r="O8" t="s">
        <v>35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33</v>
      </c>
      <c r="I9" s="5" t="s">
        <v>34</v>
      </c>
      <c r="O9" t="s">
        <v>11</v>
      </c>
    </row>
    <row r="10" spans="1:16" ht="14.25" x14ac:dyDescent="0.2">
      <c r="A10" s="5" t="s">
        <v>25</v>
      </c>
      <c r="B10" s="5" t="s">
        <v>36</v>
      </c>
      <c r="C10" s="5" t="s">
        <v>37</v>
      </c>
      <c r="D10" s="5" t="s">
        <v>38</v>
      </c>
      <c r="E10" s="5" t="s">
        <v>39</v>
      </c>
      <c r="F10" s="5" t="s">
        <v>40</v>
      </c>
      <c r="G10" s="5" t="s">
        <v>41</v>
      </c>
      <c r="H10" s="5" t="s">
        <v>42</v>
      </c>
      <c r="I10" s="5" t="s">
        <v>43</v>
      </c>
    </row>
    <row r="11" spans="1:16" ht="12.75" customHeight="1" x14ac:dyDescent="0.2">
      <c r="A11" s="8"/>
      <c r="B11" s="8"/>
      <c r="C11" s="8" t="s">
        <v>44</v>
      </c>
      <c r="D11" s="8"/>
      <c r="E11" s="8" t="s">
        <v>22</v>
      </c>
      <c r="F11" s="8"/>
      <c r="G11" s="10"/>
      <c r="H11" s="8"/>
      <c r="I11" s="10"/>
    </row>
    <row r="12" spans="1:16" ht="25.5" x14ac:dyDescent="0.2">
      <c r="A12" s="7">
        <v>1</v>
      </c>
      <c r="B12" s="7" t="s">
        <v>45</v>
      </c>
      <c r="C12" s="7" t="s">
        <v>104</v>
      </c>
      <c r="D12" s="7" t="s">
        <v>58</v>
      </c>
      <c r="E12" s="7" t="s">
        <v>105</v>
      </c>
      <c r="F12" s="7" t="s">
        <v>106</v>
      </c>
      <c r="G12" s="9">
        <v>9.2970000000000006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x14ac:dyDescent="0.2">
      <c r="E13" s="13" t="s">
        <v>107</v>
      </c>
    </row>
    <row r="14" spans="1:16" ht="25.5" x14ac:dyDescent="0.2">
      <c r="E14" s="13" t="s">
        <v>108</v>
      </c>
    </row>
    <row r="15" spans="1:16" ht="25.5" x14ac:dyDescent="0.2">
      <c r="A15" s="7">
        <v>2</v>
      </c>
      <c r="B15" s="7" t="s">
        <v>45</v>
      </c>
      <c r="C15" s="7" t="s">
        <v>104</v>
      </c>
      <c r="D15" s="7" t="s">
        <v>61</v>
      </c>
      <c r="E15" s="7" t="s">
        <v>109</v>
      </c>
      <c r="F15" s="7" t="s">
        <v>106</v>
      </c>
      <c r="G15" s="9">
        <v>163.54</v>
      </c>
      <c r="H15" s="12"/>
      <c r="I15" s="11">
        <f>ROUND((H15*G15),2)</f>
        <v>0</v>
      </c>
      <c r="O15">
        <f>rekapitulace!H8</f>
        <v>21</v>
      </c>
      <c r="P15">
        <f>O15/100*I15</f>
        <v>0</v>
      </c>
    </row>
    <row r="16" spans="1:16" ht="51" x14ac:dyDescent="0.2">
      <c r="E16" s="13" t="s">
        <v>110</v>
      </c>
    </row>
    <row r="17" spans="1:16" ht="25.5" x14ac:dyDescent="0.2">
      <c r="E17" s="13" t="s">
        <v>108</v>
      </c>
    </row>
    <row r="18" spans="1:16" ht="25.5" x14ac:dyDescent="0.2">
      <c r="A18" s="7">
        <v>3</v>
      </c>
      <c r="B18" s="7" t="s">
        <v>45</v>
      </c>
      <c r="C18" s="7" t="s">
        <v>111</v>
      </c>
      <c r="D18" s="7" t="s">
        <v>47</v>
      </c>
      <c r="E18" s="7" t="s">
        <v>112</v>
      </c>
      <c r="F18" s="7" t="s">
        <v>100</v>
      </c>
      <c r="G18" s="9">
        <v>10.798</v>
      </c>
      <c r="H18" s="12"/>
      <c r="I18" s="11">
        <f>ROUND((H18*G18),2)</f>
        <v>0</v>
      </c>
      <c r="O18">
        <f>rekapitulace!H8</f>
        <v>21</v>
      </c>
      <c r="P18">
        <f>O18/100*I18</f>
        <v>0</v>
      </c>
    </row>
    <row r="19" spans="1:16" x14ac:dyDescent="0.2">
      <c r="E19" s="13" t="s">
        <v>113</v>
      </c>
    </row>
    <row r="20" spans="1:16" ht="25.5" x14ac:dyDescent="0.2">
      <c r="E20" s="13" t="s">
        <v>108</v>
      </c>
    </row>
    <row r="21" spans="1:16" ht="12.75" customHeight="1" x14ac:dyDescent="0.2">
      <c r="A21" s="14"/>
      <c r="B21" s="14"/>
      <c r="C21" s="14" t="s">
        <v>44</v>
      </c>
      <c r="D21" s="14"/>
      <c r="E21" s="14" t="s">
        <v>22</v>
      </c>
      <c r="F21" s="14"/>
      <c r="G21" s="14"/>
      <c r="H21" s="14"/>
      <c r="I21" s="14">
        <f>SUM(I12:I20)</f>
        <v>0</v>
      </c>
      <c r="P21">
        <f>ROUND(SUM(P12:P20),2)</f>
        <v>0</v>
      </c>
    </row>
    <row r="23" spans="1:16" ht="12.75" customHeight="1" x14ac:dyDescent="0.2">
      <c r="A23" s="8"/>
      <c r="B23" s="8"/>
      <c r="C23" s="8" t="s">
        <v>25</v>
      </c>
      <c r="D23" s="8"/>
      <c r="E23" s="8" t="s">
        <v>114</v>
      </c>
      <c r="F23" s="8"/>
      <c r="G23" s="10"/>
      <c r="H23" s="8"/>
      <c r="I23" s="10"/>
    </row>
    <row r="24" spans="1:16" ht="25.5" x14ac:dyDescent="0.2">
      <c r="A24" s="7">
        <v>4</v>
      </c>
      <c r="B24" s="7" t="s">
        <v>45</v>
      </c>
      <c r="C24" s="7" t="s">
        <v>115</v>
      </c>
      <c r="D24" s="7" t="s">
        <v>47</v>
      </c>
      <c r="E24" s="7" t="s">
        <v>116</v>
      </c>
      <c r="F24" s="7" t="s">
        <v>117</v>
      </c>
      <c r="G24" s="9">
        <v>30</v>
      </c>
      <c r="H24" s="12"/>
      <c r="I24" s="11">
        <f>ROUND((H24*G24),2)</f>
        <v>0</v>
      </c>
      <c r="O24">
        <f>rekapitulace!H8</f>
        <v>21</v>
      </c>
      <c r="P24">
        <f>O24/100*I24</f>
        <v>0</v>
      </c>
    </row>
    <row r="25" spans="1:16" x14ac:dyDescent="0.2">
      <c r="E25" s="13" t="s">
        <v>118</v>
      </c>
    </row>
    <row r="26" spans="1:16" ht="38.25" x14ac:dyDescent="0.2">
      <c r="E26" s="13" t="s">
        <v>119</v>
      </c>
    </row>
    <row r="27" spans="1:16" ht="38.25" x14ac:dyDescent="0.2">
      <c r="A27" s="7">
        <v>5</v>
      </c>
      <c r="B27" s="7" t="s">
        <v>45</v>
      </c>
      <c r="C27" s="7" t="s">
        <v>120</v>
      </c>
      <c r="D27" s="7" t="s">
        <v>47</v>
      </c>
      <c r="E27" s="7" t="s">
        <v>121</v>
      </c>
      <c r="F27" s="7" t="s">
        <v>75</v>
      </c>
      <c r="G27" s="9">
        <v>4</v>
      </c>
      <c r="H27" s="12"/>
      <c r="I27" s="11">
        <f>ROUND((H27*G27),2)</f>
        <v>0</v>
      </c>
      <c r="O27">
        <f>rekapitulace!H8</f>
        <v>21</v>
      </c>
      <c r="P27">
        <f>O27/100*I27</f>
        <v>0</v>
      </c>
    </row>
    <row r="28" spans="1:16" ht="114.75" x14ac:dyDescent="0.2">
      <c r="E28" s="13" t="s">
        <v>122</v>
      </c>
    </row>
    <row r="29" spans="1:16" ht="25.5" x14ac:dyDescent="0.2">
      <c r="A29" s="7">
        <v>6</v>
      </c>
      <c r="B29" s="7" t="s">
        <v>45</v>
      </c>
      <c r="C29" s="7" t="s">
        <v>123</v>
      </c>
      <c r="D29" s="7" t="s">
        <v>47</v>
      </c>
      <c r="E29" s="7" t="s">
        <v>124</v>
      </c>
      <c r="F29" s="7" t="s">
        <v>106</v>
      </c>
      <c r="G29" s="9">
        <v>16.829000000000001</v>
      </c>
      <c r="H29" s="12"/>
      <c r="I29" s="11">
        <f>ROUND((H29*G29),2)</f>
        <v>0</v>
      </c>
      <c r="O29">
        <f>rekapitulace!H8</f>
        <v>21</v>
      </c>
      <c r="P29">
        <f>O29/100*I29</f>
        <v>0</v>
      </c>
    </row>
    <row r="30" spans="1:16" ht="38.25" x14ac:dyDescent="0.2">
      <c r="E30" s="13" t="s">
        <v>125</v>
      </c>
    </row>
    <row r="31" spans="1:16" ht="63.75" x14ac:dyDescent="0.2">
      <c r="E31" s="13" t="s">
        <v>126</v>
      </c>
    </row>
    <row r="32" spans="1:16" x14ac:dyDescent="0.2">
      <c r="A32" s="7">
        <v>7</v>
      </c>
      <c r="B32" s="7" t="s">
        <v>45</v>
      </c>
      <c r="C32" s="7" t="s">
        <v>127</v>
      </c>
      <c r="D32" s="7" t="s">
        <v>47</v>
      </c>
      <c r="E32" s="7" t="s">
        <v>128</v>
      </c>
      <c r="F32" s="7" t="s">
        <v>129</v>
      </c>
      <c r="G32" s="9">
        <v>168</v>
      </c>
      <c r="H32" s="12"/>
      <c r="I32" s="11">
        <f>ROUND((H32*G32),2)</f>
        <v>0</v>
      </c>
      <c r="O32">
        <f>rekapitulace!H8</f>
        <v>21</v>
      </c>
      <c r="P32">
        <f>O32/100*I32</f>
        <v>0</v>
      </c>
    </row>
    <row r="33" spans="1:16" ht="38.25" x14ac:dyDescent="0.2">
      <c r="E33" s="13" t="s">
        <v>130</v>
      </c>
    </row>
    <row r="34" spans="1:16" ht="38.25" x14ac:dyDescent="0.2">
      <c r="A34" s="7">
        <v>8</v>
      </c>
      <c r="B34" s="7" t="s">
        <v>45</v>
      </c>
      <c r="C34" s="7" t="s">
        <v>131</v>
      </c>
      <c r="D34" s="7" t="s">
        <v>47</v>
      </c>
      <c r="E34" s="7" t="s">
        <v>132</v>
      </c>
      <c r="F34" s="7" t="s">
        <v>133</v>
      </c>
      <c r="G34" s="9">
        <v>40</v>
      </c>
      <c r="H34" s="12"/>
      <c r="I34" s="11">
        <f>ROUND((H34*G34),2)</f>
        <v>0</v>
      </c>
      <c r="O34">
        <f>rekapitulace!H8</f>
        <v>21</v>
      </c>
      <c r="P34">
        <f>O34/100*I34</f>
        <v>0</v>
      </c>
    </row>
    <row r="35" spans="1:16" x14ac:dyDescent="0.2">
      <c r="E35" s="13" t="s">
        <v>134</v>
      </c>
    </row>
    <row r="36" spans="1:16" ht="38.25" x14ac:dyDescent="0.2">
      <c r="E36" s="13" t="s">
        <v>135</v>
      </c>
    </row>
    <row r="37" spans="1:16" ht="38.25" x14ac:dyDescent="0.2">
      <c r="A37" s="7">
        <v>9</v>
      </c>
      <c r="B37" s="7" t="s">
        <v>45</v>
      </c>
      <c r="C37" s="7" t="s">
        <v>136</v>
      </c>
      <c r="D37" s="7" t="s">
        <v>47</v>
      </c>
      <c r="E37" s="7" t="s">
        <v>137</v>
      </c>
      <c r="F37" s="7" t="s">
        <v>106</v>
      </c>
      <c r="G37" s="9">
        <v>66.2</v>
      </c>
      <c r="H37" s="12"/>
      <c r="I37" s="11">
        <f>ROUND((H37*G37),2)</f>
        <v>0</v>
      </c>
      <c r="O37">
        <f>rekapitulace!H8</f>
        <v>21</v>
      </c>
      <c r="P37">
        <f>O37/100*I37</f>
        <v>0</v>
      </c>
    </row>
    <row r="38" spans="1:16" x14ac:dyDescent="0.2">
      <c r="E38" s="13" t="s">
        <v>138</v>
      </c>
    </row>
    <row r="39" spans="1:16" ht="25.5" x14ac:dyDescent="0.2">
      <c r="E39" s="13" t="s">
        <v>139</v>
      </c>
    </row>
    <row r="40" spans="1:16" ht="38.25" x14ac:dyDescent="0.2">
      <c r="A40" s="7">
        <v>10</v>
      </c>
      <c r="B40" s="7" t="s">
        <v>45</v>
      </c>
      <c r="C40" s="7" t="s">
        <v>140</v>
      </c>
      <c r="D40" s="7" t="s">
        <v>47</v>
      </c>
      <c r="E40" s="7" t="s">
        <v>141</v>
      </c>
      <c r="F40" s="7" t="s">
        <v>106</v>
      </c>
      <c r="G40" s="9">
        <v>20.422000000000001</v>
      </c>
      <c r="H40" s="12"/>
      <c r="I40" s="11">
        <f>ROUND((H40*G40),2)</f>
        <v>0</v>
      </c>
      <c r="O40">
        <f>rekapitulace!H8</f>
        <v>21</v>
      </c>
      <c r="P40">
        <f>O40/100*I40</f>
        <v>0</v>
      </c>
    </row>
    <row r="41" spans="1:16" ht="76.5" x14ac:dyDescent="0.2">
      <c r="E41" s="13" t="s">
        <v>142</v>
      </c>
    </row>
    <row r="42" spans="1:16" ht="369.75" x14ac:dyDescent="0.2">
      <c r="E42" s="13" t="s">
        <v>143</v>
      </c>
    </row>
    <row r="43" spans="1:16" ht="51" x14ac:dyDescent="0.2">
      <c r="A43" s="7">
        <v>11</v>
      </c>
      <c r="B43" s="7" t="s">
        <v>45</v>
      </c>
      <c r="C43" s="7" t="s">
        <v>144</v>
      </c>
      <c r="D43" s="7" t="s">
        <v>58</v>
      </c>
      <c r="E43" s="7" t="s">
        <v>145</v>
      </c>
      <c r="F43" s="7" t="s">
        <v>106</v>
      </c>
      <c r="G43" s="9">
        <v>9.2970000000000006</v>
      </c>
      <c r="H43" s="12"/>
      <c r="I43" s="11">
        <f>ROUND((H43*G43),2)</f>
        <v>0</v>
      </c>
      <c r="O43">
        <f>rekapitulace!H8</f>
        <v>21</v>
      </c>
      <c r="P43">
        <f>O43/100*I43</f>
        <v>0</v>
      </c>
    </row>
    <row r="44" spans="1:16" ht="38.25" x14ac:dyDescent="0.2">
      <c r="E44" s="13" t="s">
        <v>146</v>
      </c>
    </row>
    <row r="45" spans="1:16" ht="318.75" x14ac:dyDescent="0.2">
      <c r="E45" s="13" t="s">
        <v>147</v>
      </c>
    </row>
    <row r="46" spans="1:16" ht="38.25" x14ac:dyDescent="0.2">
      <c r="A46" s="7">
        <v>12</v>
      </c>
      <c r="B46" s="7" t="s">
        <v>45</v>
      </c>
      <c r="C46" s="7" t="s">
        <v>144</v>
      </c>
      <c r="D46" s="7" t="s">
        <v>61</v>
      </c>
      <c r="E46" s="7" t="s">
        <v>148</v>
      </c>
      <c r="F46" s="7" t="s">
        <v>106</v>
      </c>
      <c r="G46" s="9">
        <v>126.429</v>
      </c>
      <c r="H46" s="12"/>
      <c r="I46" s="11">
        <f>ROUND((H46*G46),2)</f>
        <v>0</v>
      </c>
      <c r="O46">
        <f>rekapitulace!H8</f>
        <v>21</v>
      </c>
      <c r="P46">
        <f>O46/100*I46</f>
        <v>0</v>
      </c>
    </row>
    <row r="47" spans="1:16" ht="38.25" x14ac:dyDescent="0.2">
      <c r="E47" s="13" t="s">
        <v>149</v>
      </c>
    </row>
    <row r="48" spans="1:16" ht="318.75" x14ac:dyDescent="0.2">
      <c r="E48" s="13" t="s">
        <v>147</v>
      </c>
    </row>
    <row r="49" spans="1:16" ht="38.25" x14ac:dyDescent="0.2">
      <c r="A49" s="7">
        <v>13</v>
      </c>
      <c r="B49" s="7" t="s">
        <v>45</v>
      </c>
      <c r="C49" s="7" t="s">
        <v>150</v>
      </c>
      <c r="D49" s="7" t="s">
        <v>58</v>
      </c>
      <c r="E49" s="7" t="s">
        <v>151</v>
      </c>
      <c r="F49" s="7" t="s">
        <v>106</v>
      </c>
      <c r="G49" s="9">
        <v>9.2970000000000006</v>
      </c>
      <c r="H49" s="12"/>
      <c r="I49" s="11">
        <f>ROUND((H49*G49),2)</f>
        <v>0</v>
      </c>
      <c r="O49">
        <f>rekapitulace!H8</f>
        <v>21</v>
      </c>
      <c r="P49">
        <f>O49/100*I49</f>
        <v>0</v>
      </c>
    </row>
    <row r="50" spans="1:16" x14ac:dyDescent="0.2">
      <c r="E50" s="13" t="s">
        <v>152</v>
      </c>
    </row>
    <row r="51" spans="1:16" ht="229.5" x14ac:dyDescent="0.2">
      <c r="E51" s="13" t="s">
        <v>153</v>
      </c>
    </row>
    <row r="52" spans="1:16" ht="25.5" x14ac:dyDescent="0.2">
      <c r="A52" s="7">
        <v>14</v>
      </c>
      <c r="B52" s="7" t="s">
        <v>45</v>
      </c>
      <c r="C52" s="7" t="s">
        <v>150</v>
      </c>
      <c r="D52" s="7" t="s">
        <v>61</v>
      </c>
      <c r="E52" s="7" t="s">
        <v>154</v>
      </c>
      <c r="F52" s="7" t="s">
        <v>106</v>
      </c>
      <c r="G52" s="9">
        <v>309.97899999999998</v>
      </c>
      <c r="H52" s="12"/>
      <c r="I52" s="11">
        <f>ROUND((H52*G52),2)</f>
        <v>0</v>
      </c>
      <c r="O52">
        <f>rekapitulace!H8</f>
        <v>21</v>
      </c>
      <c r="P52">
        <f>O52/100*I52</f>
        <v>0</v>
      </c>
    </row>
    <row r="53" spans="1:16" ht="76.5" x14ac:dyDescent="0.2">
      <c r="E53" s="13" t="s">
        <v>155</v>
      </c>
    </row>
    <row r="54" spans="1:16" ht="229.5" x14ac:dyDescent="0.2">
      <c r="E54" s="13" t="s">
        <v>153</v>
      </c>
    </row>
    <row r="55" spans="1:16" ht="25.5" x14ac:dyDescent="0.2">
      <c r="A55" s="7">
        <v>15</v>
      </c>
      <c r="B55" s="7" t="s">
        <v>45</v>
      </c>
      <c r="C55" s="7" t="s">
        <v>156</v>
      </c>
      <c r="D55" s="7" t="s">
        <v>47</v>
      </c>
      <c r="E55" s="7" t="s">
        <v>157</v>
      </c>
      <c r="F55" s="7" t="s">
        <v>106</v>
      </c>
      <c r="G55" s="9">
        <v>23.722000000000001</v>
      </c>
      <c r="H55" s="12"/>
      <c r="I55" s="11">
        <f>ROUND((H55*G55),2)</f>
        <v>0</v>
      </c>
      <c r="O55">
        <f>rekapitulace!H8</f>
        <v>21</v>
      </c>
      <c r="P55">
        <f>O55/100*I55</f>
        <v>0</v>
      </c>
    </row>
    <row r="56" spans="1:16" ht="51" x14ac:dyDescent="0.2">
      <c r="E56" s="13" t="s">
        <v>158</v>
      </c>
    </row>
    <row r="57" spans="1:16" ht="293.25" x14ac:dyDescent="0.2">
      <c r="E57" s="13" t="s">
        <v>159</v>
      </c>
    </row>
    <row r="58" spans="1:16" ht="25.5" x14ac:dyDescent="0.2">
      <c r="A58" s="7">
        <v>16</v>
      </c>
      <c r="B58" s="7" t="s">
        <v>45</v>
      </c>
      <c r="C58" s="7" t="s">
        <v>160</v>
      </c>
      <c r="D58" s="7" t="s">
        <v>47</v>
      </c>
      <c r="E58" s="7" t="s">
        <v>161</v>
      </c>
      <c r="F58" s="7" t="s">
        <v>106</v>
      </c>
      <c r="G58" s="9">
        <v>66.2</v>
      </c>
      <c r="H58" s="12"/>
      <c r="I58" s="11">
        <f>ROUND((H58*G58),2)</f>
        <v>0</v>
      </c>
      <c r="O58">
        <f>rekapitulace!H8</f>
        <v>21</v>
      </c>
      <c r="P58">
        <f>O58/100*I58</f>
        <v>0</v>
      </c>
    </row>
    <row r="59" spans="1:16" x14ac:dyDescent="0.2">
      <c r="E59" s="13" t="s">
        <v>162</v>
      </c>
    </row>
    <row r="60" spans="1:16" ht="38.25" x14ac:dyDescent="0.2">
      <c r="E60" s="13" t="s">
        <v>163</v>
      </c>
    </row>
    <row r="61" spans="1:16" x14ac:dyDescent="0.2">
      <c r="A61" s="7">
        <v>17</v>
      </c>
      <c r="B61" s="7" t="s">
        <v>45</v>
      </c>
      <c r="C61" s="7" t="s">
        <v>164</v>
      </c>
      <c r="D61" s="7" t="s">
        <v>47</v>
      </c>
      <c r="E61" s="7" t="s">
        <v>165</v>
      </c>
      <c r="F61" s="7" t="s">
        <v>117</v>
      </c>
      <c r="G61" s="9">
        <v>331</v>
      </c>
      <c r="H61" s="12"/>
      <c r="I61" s="11">
        <f>ROUND((H61*G61),2)</f>
        <v>0</v>
      </c>
      <c r="O61">
        <f>rekapitulace!H8</f>
        <v>21</v>
      </c>
      <c r="P61">
        <f>O61/100*I61</f>
        <v>0</v>
      </c>
    </row>
    <row r="62" spans="1:16" x14ac:dyDescent="0.2">
      <c r="E62" s="13" t="s">
        <v>166</v>
      </c>
    </row>
    <row r="63" spans="1:16" ht="25.5" x14ac:dyDescent="0.2">
      <c r="E63" s="13" t="s">
        <v>167</v>
      </c>
    </row>
    <row r="64" spans="1:16" ht="25.5" x14ac:dyDescent="0.2">
      <c r="A64" s="7">
        <v>18</v>
      </c>
      <c r="B64" s="7" t="s">
        <v>45</v>
      </c>
      <c r="C64" s="7" t="s">
        <v>168</v>
      </c>
      <c r="D64" s="7" t="s">
        <v>47</v>
      </c>
      <c r="E64" s="7" t="s">
        <v>169</v>
      </c>
      <c r="F64" s="7" t="s">
        <v>117</v>
      </c>
      <c r="G64" s="9">
        <v>5</v>
      </c>
      <c r="H64" s="12"/>
      <c r="I64" s="11">
        <f>ROUND((H64*G64),2)</f>
        <v>0</v>
      </c>
      <c r="O64">
        <f>rekapitulace!H8</f>
        <v>21</v>
      </c>
      <c r="P64">
        <f>O64/100*I64</f>
        <v>0</v>
      </c>
    </row>
    <row r="65" spans="1:16" ht="38.25" x14ac:dyDescent="0.2">
      <c r="E65" s="13" t="s">
        <v>170</v>
      </c>
    </row>
    <row r="66" spans="1:16" ht="12.75" customHeight="1" x14ac:dyDescent="0.2">
      <c r="A66" s="14"/>
      <c r="B66" s="14"/>
      <c r="C66" s="14" t="s">
        <v>25</v>
      </c>
      <c r="D66" s="14"/>
      <c r="E66" s="14" t="s">
        <v>114</v>
      </c>
      <c r="F66" s="14"/>
      <c r="G66" s="14"/>
      <c r="H66" s="14"/>
      <c r="I66" s="14">
        <f>SUM(I24:I65)</f>
        <v>0</v>
      </c>
      <c r="P66">
        <f>ROUND(SUM(P24:P65),2)</f>
        <v>0</v>
      </c>
    </row>
    <row r="68" spans="1:16" ht="12.75" customHeight="1" x14ac:dyDescent="0.2">
      <c r="A68" s="8"/>
      <c r="B68" s="8"/>
      <c r="C68" s="8" t="s">
        <v>36</v>
      </c>
      <c r="D68" s="8"/>
      <c r="E68" s="8" t="s">
        <v>171</v>
      </c>
      <c r="F68" s="8"/>
      <c r="G68" s="10"/>
      <c r="H68" s="8"/>
      <c r="I68" s="10"/>
    </row>
    <row r="69" spans="1:16" ht="25.5" x14ac:dyDescent="0.2">
      <c r="A69" s="7">
        <v>19</v>
      </c>
      <c r="B69" s="7" t="s">
        <v>172</v>
      </c>
      <c r="C69" s="7" t="s">
        <v>173</v>
      </c>
      <c r="D69" s="7" t="s">
        <v>47</v>
      </c>
      <c r="E69" s="7" t="s">
        <v>174</v>
      </c>
      <c r="F69" s="7" t="s">
        <v>117</v>
      </c>
      <c r="G69" s="9">
        <v>28.5</v>
      </c>
      <c r="H69" s="12"/>
      <c r="I69" s="11">
        <f>ROUND((H69*G69),2)</f>
        <v>0</v>
      </c>
      <c r="O69">
        <f>rekapitulace!H8</f>
        <v>21</v>
      </c>
      <c r="P69">
        <f>O69/100*I69</f>
        <v>0</v>
      </c>
    </row>
    <row r="70" spans="1:16" ht="38.25" x14ac:dyDescent="0.2">
      <c r="E70" s="13" t="s">
        <v>175</v>
      </c>
    </row>
    <row r="71" spans="1:16" ht="51" x14ac:dyDescent="0.2">
      <c r="E71" s="13" t="s">
        <v>176</v>
      </c>
    </row>
    <row r="72" spans="1:16" ht="51" x14ac:dyDescent="0.2">
      <c r="A72" s="7">
        <v>20</v>
      </c>
      <c r="B72" s="7" t="s">
        <v>45</v>
      </c>
      <c r="C72" s="7" t="s">
        <v>177</v>
      </c>
      <c r="D72" s="7" t="s">
        <v>47</v>
      </c>
      <c r="E72" s="7" t="s">
        <v>178</v>
      </c>
      <c r="F72" s="7" t="s">
        <v>100</v>
      </c>
      <c r="G72" s="9">
        <v>1.3380000000000001</v>
      </c>
      <c r="H72" s="12"/>
      <c r="I72" s="11">
        <f>ROUND((H72*G72),2)</f>
        <v>0</v>
      </c>
      <c r="O72">
        <f>rekapitulace!H8</f>
        <v>21</v>
      </c>
      <c r="P72">
        <f>O72/100*I72</f>
        <v>0</v>
      </c>
    </row>
    <row r="73" spans="1:16" x14ac:dyDescent="0.2">
      <c r="E73" s="13" t="s">
        <v>179</v>
      </c>
    </row>
    <row r="74" spans="1:16" ht="38.25" x14ac:dyDescent="0.2">
      <c r="E74" s="13" t="s">
        <v>180</v>
      </c>
    </row>
    <row r="75" spans="1:16" ht="38.25" x14ac:dyDescent="0.2">
      <c r="A75" s="7">
        <v>21</v>
      </c>
      <c r="B75" s="7" t="s">
        <v>45</v>
      </c>
      <c r="C75" s="7" t="s">
        <v>181</v>
      </c>
      <c r="D75" s="7" t="s">
        <v>47</v>
      </c>
      <c r="E75" s="7" t="s">
        <v>182</v>
      </c>
      <c r="F75" s="7" t="s">
        <v>117</v>
      </c>
      <c r="G75" s="9">
        <v>18</v>
      </c>
      <c r="H75" s="12"/>
      <c r="I75" s="11">
        <f>ROUND((H75*G75),2)</f>
        <v>0</v>
      </c>
      <c r="O75">
        <f>rekapitulace!H8</f>
        <v>21</v>
      </c>
      <c r="P75">
        <f>O75/100*I75</f>
        <v>0</v>
      </c>
    </row>
    <row r="76" spans="1:16" x14ac:dyDescent="0.2">
      <c r="E76" s="13" t="s">
        <v>183</v>
      </c>
    </row>
    <row r="77" spans="1:16" x14ac:dyDescent="0.2">
      <c r="E77" s="13" t="s">
        <v>184</v>
      </c>
    </row>
    <row r="78" spans="1:16" ht="38.25" x14ac:dyDescent="0.2">
      <c r="A78" s="7">
        <v>22</v>
      </c>
      <c r="B78" s="7" t="s">
        <v>45</v>
      </c>
      <c r="C78" s="7" t="s">
        <v>185</v>
      </c>
      <c r="D78" s="7" t="s">
        <v>47</v>
      </c>
      <c r="E78" s="7" t="s">
        <v>186</v>
      </c>
      <c r="F78" s="7" t="s">
        <v>133</v>
      </c>
      <c r="G78" s="9">
        <v>39.6</v>
      </c>
      <c r="H78" s="12"/>
      <c r="I78" s="11">
        <f>ROUND((H78*G78),2)</f>
        <v>0</v>
      </c>
      <c r="O78">
        <f>rekapitulace!H8</f>
        <v>21</v>
      </c>
      <c r="P78">
        <f>O78/100*I78</f>
        <v>0</v>
      </c>
    </row>
    <row r="79" spans="1:16" x14ac:dyDescent="0.2">
      <c r="E79" s="13" t="s">
        <v>187</v>
      </c>
    </row>
    <row r="80" spans="1:16" ht="191.25" x14ac:dyDescent="0.2">
      <c r="E80" s="13" t="s">
        <v>188</v>
      </c>
    </row>
    <row r="81" spans="1:16" ht="25.5" x14ac:dyDescent="0.2">
      <c r="A81" s="7">
        <v>23</v>
      </c>
      <c r="B81" s="7" t="s">
        <v>45</v>
      </c>
      <c r="C81" s="7" t="s">
        <v>189</v>
      </c>
      <c r="D81" s="7" t="s">
        <v>47</v>
      </c>
      <c r="E81" s="7" t="s">
        <v>190</v>
      </c>
      <c r="F81" s="7" t="s">
        <v>106</v>
      </c>
      <c r="G81" s="9">
        <v>2.3849999999999998</v>
      </c>
      <c r="H81" s="12"/>
      <c r="I81" s="11">
        <f>ROUND((H81*G81),2)</f>
        <v>0</v>
      </c>
      <c r="O81">
        <f>rekapitulace!H8</f>
        <v>21</v>
      </c>
      <c r="P81">
        <f>O81/100*I81</f>
        <v>0</v>
      </c>
    </row>
    <row r="82" spans="1:16" ht="38.25" x14ac:dyDescent="0.2">
      <c r="E82" s="13" t="s">
        <v>191</v>
      </c>
    </row>
    <row r="83" spans="1:16" ht="38.25" x14ac:dyDescent="0.2">
      <c r="E83" s="13" t="s">
        <v>192</v>
      </c>
    </row>
    <row r="84" spans="1:16" ht="38.25" x14ac:dyDescent="0.2">
      <c r="A84" s="7">
        <v>24</v>
      </c>
      <c r="B84" s="7" t="s">
        <v>45</v>
      </c>
      <c r="C84" s="7" t="s">
        <v>193</v>
      </c>
      <c r="D84" s="7" t="s">
        <v>47</v>
      </c>
      <c r="E84" s="7" t="s">
        <v>194</v>
      </c>
      <c r="F84" s="7" t="s">
        <v>106</v>
      </c>
      <c r="G84" s="9">
        <v>2.12</v>
      </c>
      <c r="H84" s="12"/>
      <c r="I84" s="11">
        <f>ROUND((H84*G84),2)</f>
        <v>0</v>
      </c>
      <c r="O84">
        <f>rekapitulace!H8</f>
        <v>21</v>
      </c>
      <c r="P84">
        <f>O84/100*I84</f>
        <v>0</v>
      </c>
    </row>
    <row r="85" spans="1:16" x14ac:dyDescent="0.2">
      <c r="E85" s="13" t="s">
        <v>195</v>
      </c>
    </row>
    <row r="86" spans="1:16" ht="357" x14ac:dyDescent="0.2">
      <c r="E86" s="13" t="s">
        <v>196</v>
      </c>
    </row>
    <row r="87" spans="1:16" ht="38.25" x14ac:dyDescent="0.2">
      <c r="A87" s="7">
        <v>25</v>
      </c>
      <c r="B87" s="7" t="s">
        <v>45</v>
      </c>
      <c r="C87" s="7" t="s">
        <v>197</v>
      </c>
      <c r="D87" s="7" t="s">
        <v>47</v>
      </c>
      <c r="E87" s="7" t="s">
        <v>198</v>
      </c>
      <c r="F87" s="7" t="s">
        <v>106</v>
      </c>
      <c r="G87" s="9">
        <v>2.84</v>
      </c>
      <c r="H87" s="12"/>
      <c r="I87" s="11">
        <f>ROUND((H87*G87),2)</f>
        <v>0</v>
      </c>
      <c r="O87">
        <f>rekapitulace!H8</f>
        <v>21</v>
      </c>
      <c r="P87">
        <f>O87/100*I87</f>
        <v>0</v>
      </c>
    </row>
    <row r="88" spans="1:16" x14ac:dyDescent="0.2">
      <c r="E88" s="13" t="s">
        <v>199</v>
      </c>
    </row>
    <row r="89" spans="1:16" ht="89.25" x14ac:dyDescent="0.2">
      <c r="E89" s="13" t="s">
        <v>200</v>
      </c>
    </row>
    <row r="90" spans="1:16" ht="38.25" x14ac:dyDescent="0.2">
      <c r="A90" s="7">
        <v>26</v>
      </c>
      <c r="B90" s="7" t="s">
        <v>45</v>
      </c>
      <c r="C90" s="7" t="s">
        <v>201</v>
      </c>
      <c r="D90" s="7" t="s">
        <v>47</v>
      </c>
      <c r="E90" s="7" t="s">
        <v>202</v>
      </c>
      <c r="F90" s="7" t="s">
        <v>106</v>
      </c>
      <c r="G90" s="9">
        <v>1.2569999999999999</v>
      </c>
      <c r="H90" s="12"/>
      <c r="I90" s="11">
        <f>ROUND((H90*G90),2)</f>
        <v>0</v>
      </c>
      <c r="O90">
        <f>rekapitulace!H8</f>
        <v>21</v>
      </c>
      <c r="P90">
        <f>O90/100*I90</f>
        <v>0</v>
      </c>
    </row>
    <row r="91" spans="1:16" x14ac:dyDescent="0.2">
      <c r="E91" s="13" t="s">
        <v>203</v>
      </c>
    </row>
    <row r="92" spans="1:16" ht="76.5" x14ac:dyDescent="0.2">
      <c r="E92" s="13" t="s">
        <v>204</v>
      </c>
    </row>
    <row r="93" spans="1:16" ht="25.5" x14ac:dyDescent="0.2">
      <c r="A93" s="7">
        <v>27</v>
      </c>
      <c r="B93" s="7" t="s">
        <v>45</v>
      </c>
      <c r="C93" s="7" t="s">
        <v>205</v>
      </c>
      <c r="D93" s="7" t="s">
        <v>47</v>
      </c>
      <c r="E93" s="7" t="s">
        <v>206</v>
      </c>
      <c r="F93" s="7" t="s">
        <v>117</v>
      </c>
      <c r="G93" s="9">
        <v>37.200000000000003</v>
      </c>
      <c r="H93" s="12"/>
      <c r="I93" s="11">
        <f>ROUND((H93*G93),2)</f>
        <v>0</v>
      </c>
      <c r="O93">
        <f>rekapitulace!H8</f>
        <v>21</v>
      </c>
      <c r="P93">
        <f>O93/100*I93</f>
        <v>0</v>
      </c>
    </row>
    <row r="94" spans="1:16" ht="51" x14ac:dyDescent="0.2">
      <c r="E94" s="13" t="s">
        <v>207</v>
      </c>
    </row>
    <row r="95" spans="1:16" ht="102" x14ac:dyDescent="0.2">
      <c r="E95" s="13" t="s">
        <v>208</v>
      </c>
    </row>
    <row r="96" spans="1:16" ht="25.5" x14ac:dyDescent="0.2">
      <c r="A96" s="7">
        <v>28</v>
      </c>
      <c r="B96" s="7" t="s">
        <v>45</v>
      </c>
      <c r="C96" s="7" t="s">
        <v>209</v>
      </c>
      <c r="D96" s="7" t="s">
        <v>47</v>
      </c>
      <c r="E96" s="7" t="s">
        <v>210</v>
      </c>
      <c r="F96" s="7" t="s">
        <v>117</v>
      </c>
      <c r="G96" s="9">
        <v>331</v>
      </c>
      <c r="H96" s="12"/>
      <c r="I96" s="11">
        <f>ROUND((H96*G96),2)</f>
        <v>0</v>
      </c>
      <c r="O96">
        <f>rekapitulace!H8</f>
        <v>21</v>
      </c>
      <c r="P96">
        <f>O96/100*I96</f>
        <v>0</v>
      </c>
    </row>
    <row r="97" spans="1:16" ht="102" x14ac:dyDescent="0.2">
      <c r="E97" s="13" t="s">
        <v>211</v>
      </c>
    </row>
    <row r="98" spans="1:16" ht="12.75" customHeight="1" x14ac:dyDescent="0.2">
      <c r="A98" s="14"/>
      <c r="B98" s="14"/>
      <c r="C98" s="14" t="s">
        <v>36</v>
      </c>
      <c r="D98" s="14"/>
      <c r="E98" s="14" t="s">
        <v>171</v>
      </c>
      <c r="F98" s="14"/>
      <c r="G98" s="14"/>
      <c r="H98" s="14"/>
      <c r="I98" s="14">
        <f>SUM(I69:I97)</f>
        <v>0</v>
      </c>
      <c r="P98">
        <f>ROUND(SUM(P69:P97),2)</f>
        <v>0</v>
      </c>
    </row>
    <row r="100" spans="1:16" ht="12.75" customHeight="1" x14ac:dyDescent="0.2">
      <c r="A100" s="8"/>
      <c r="B100" s="8"/>
      <c r="C100" s="8" t="s">
        <v>37</v>
      </c>
      <c r="D100" s="8"/>
      <c r="E100" s="8" t="s">
        <v>212</v>
      </c>
      <c r="F100" s="8"/>
      <c r="G100" s="10"/>
      <c r="H100" s="8"/>
      <c r="I100" s="10"/>
    </row>
    <row r="101" spans="1:16" ht="38.25" x14ac:dyDescent="0.2">
      <c r="A101" s="7">
        <v>29</v>
      </c>
      <c r="B101" s="7" t="s">
        <v>45</v>
      </c>
      <c r="C101" s="7" t="s">
        <v>213</v>
      </c>
      <c r="D101" s="7" t="s">
        <v>47</v>
      </c>
      <c r="E101" s="7" t="s">
        <v>214</v>
      </c>
      <c r="F101" s="7" t="s">
        <v>106</v>
      </c>
      <c r="G101" s="9">
        <v>24</v>
      </c>
      <c r="H101" s="12"/>
      <c r="I101" s="11">
        <f>ROUND((H101*G101),2)</f>
        <v>0</v>
      </c>
      <c r="O101">
        <f>rekapitulace!H8</f>
        <v>21</v>
      </c>
      <c r="P101">
        <f>O101/100*I101</f>
        <v>0</v>
      </c>
    </row>
    <row r="102" spans="1:16" ht="38.25" x14ac:dyDescent="0.2">
      <c r="E102" s="13" t="s">
        <v>215</v>
      </c>
    </row>
    <row r="103" spans="1:16" ht="25.5" x14ac:dyDescent="0.2">
      <c r="E103" s="13" t="s">
        <v>216</v>
      </c>
    </row>
    <row r="104" spans="1:16" ht="38.25" x14ac:dyDescent="0.2">
      <c r="A104" s="7">
        <v>30</v>
      </c>
      <c r="B104" s="7" t="s">
        <v>45</v>
      </c>
      <c r="C104" s="7" t="s">
        <v>217</v>
      </c>
      <c r="D104" s="7" t="s">
        <v>47</v>
      </c>
      <c r="E104" s="7" t="s">
        <v>218</v>
      </c>
      <c r="F104" s="7" t="s">
        <v>106</v>
      </c>
      <c r="G104" s="9">
        <v>0.85199999999999998</v>
      </c>
      <c r="H104" s="12"/>
      <c r="I104" s="11">
        <f>ROUND((H104*G104),2)</f>
        <v>0</v>
      </c>
      <c r="O104">
        <f>rekapitulace!H8</f>
        <v>21</v>
      </c>
      <c r="P104">
        <f>O104/100*I104</f>
        <v>0</v>
      </c>
    </row>
    <row r="105" spans="1:16" x14ac:dyDescent="0.2">
      <c r="E105" s="13" t="s">
        <v>219</v>
      </c>
    </row>
    <row r="106" spans="1:16" ht="38.25" x14ac:dyDescent="0.2">
      <c r="E106" s="13" t="s">
        <v>220</v>
      </c>
    </row>
    <row r="107" spans="1:16" ht="12.75" customHeight="1" x14ac:dyDescent="0.2">
      <c r="A107" s="14"/>
      <c r="B107" s="14"/>
      <c r="C107" s="14" t="s">
        <v>37</v>
      </c>
      <c r="D107" s="14"/>
      <c r="E107" s="14" t="s">
        <v>212</v>
      </c>
      <c r="F107" s="14"/>
      <c r="G107" s="14"/>
      <c r="H107" s="14"/>
      <c r="I107" s="14">
        <f>SUM(I101:I106)</f>
        <v>0</v>
      </c>
      <c r="P107">
        <f>ROUND(SUM(P101:P106),2)</f>
        <v>0</v>
      </c>
    </row>
    <row r="109" spans="1:16" ht="12.75" customHeight="1" x14ac:dyDescent="0.2">
      <c r="A109" s="8"/>
      <c r="B109" s="8"/>
      <c r="C109" s="8" t="s">
        <v>38</v>
      </c>
      <c r="D109" s="8"/>
      <c r="E109" s="8" t="s">
        <v>221</v>
      </c>
      <c r="F109" s="8"/>
      <c r="G109" s="10"/>
      <c r="H109" s="8"/>
      <c r="I109" s="10"/>
    </row>
    <row r="110" spans="1:16" ht="51" x14ac:dyDescent="0.2">
      <c r="A110" s="7">
        <v>31</v>
      </c>
      <c r="B110" s="7" t="s">
        <v>45</v>
      </c>
      <c r="C110" s="7" t="s">
        <v>222</v>
      </c>
      <c r="D110" s="7" t="s">
        <v>47</v>
      </c>
      <c r="E110" s="7" t="s">
        <v>223</v>
      </c>
      <c r="F110" s="7" t="s">
        <v>133</v>
      </c>
      <c r="G110" s="9">
        <v>14.5</v>
      </c>
      <c r="H110" s="12"/>
      <c r="I110" s="11">
        <f>ROUND((H110*G110),2)</f>
        <v>0</v>
      </c>
      <c r="O110">
        <f>rekapitulace!H8</f>
        <v>21</v>
      </c>
      <c r="P110">
        <f>O110/100*I110</f>
        <v>0</v>
      </c>
    </row>
    <row r="111" spans="1:16" x14ac:dyDescent="0.2">
      <c r="E111" s="13" t="s">
        <v>224</v>
      </c>
    </row>
    <row r="112" spans="1:16" ht="51" x14ac:dyDescent="0.2">
      <c r="E112" s="13" t="s">
        <v>225</v>
      </c>
    </row>
    <row r="113" spans="1:16" ht="38.25" x14ac:dyDescent="0.2">
      <c r="A113" s="7">
        <v>32</v>
      </c>
      <c r="B113" s="7" t="s">
        <v>45</v>
      </c>
      <c r="C113" s="7" t="s">
        <v>226</v>
      </c>
      <c r="D113" s="7" t="s">
        <v>47</v>
      </c>
      <c r="E113" s="7" t="s">
        <v>227</v>
      </c>
      <c r="F113" s="7" t="s">
        <v>106</v>
      </c>
      <c r="G113" s="9">
        <v>11.388999999999999</v>
      </c>
      <c r="H113" s="12"/>
      <c r="I113" s="11">
        <f>ROUND((H113*G113),2)</f>
        <v>0</v>
      </c>
      <c r="O113">
        <f>rekapitulace!H8</f>
        <v>21</v>
      </c>
      <c r="P113">
        <f>O113/100*I113</f>
        <v>0</v>
      </c>
    </row>
    <row r="114" spans="1:16" x14ac:dyDescent="0.2">
      <c r="E114" s="13" t="s">
        <v>228</v>
      </c>
    </row>
    <row r="115" spans="1:16" ht="357" x14ac:dyDescent="0.2">
      <c r="E115" s="13" t="s">
        <v>229</v>
      </c>
    </row>
    <row r="116" spans="1:16" ht="25.5" x14ac:dyDescent="0.2">
      <c r="A116" s="7">
        <v>33</v>
      </c>
      <c r="B116" s="7" t="s">
        <v>45</v>
      </c>
      <c r="C116" s="7" t="s">
        <v>230</v>
      </c>
      <c r="D116" s="7" t="s">
        <v>47</v>
      </c>
      <c r="E116" s="7" t="s">
        <v>231</v>
      </c>
      <c r="F116" s="7" t="s">
        <v>106</v>
      </c>
      <c r="G116" s="9">
        <v>3.5000000000000003E-2</v>
      </c>
      <c r="H116" s="12"/>
      <c r="I116" s="11">
        <f>ROUND((H116*G116),2)</f>
        <v>0</v>
      </c>
      <c r="O116">
        <f>rekapitulace!H8</f>
        <v>21</v>
      </c>
      <c r="P116">
        <f>O116/100*I116</f>
        <v>0</v>
      </c>
    </row>
    <row r="117" spans="1:16" x14ac:dyDescent="0.2">
      <c r="E117" s="13" t="s">
        <v>232</v>
      </c>
    </row>
    <row r="118" spans="1:16" ht="280.5" x14ac:dyDescent="0.2">
      <c r="E118" s="13" t="s">
        <v>233</v>
      </c>
    </row>
    <row r="119" spans="1:16" ht="25.5" x14ac:dyDescent="0.2">
      <c r="A119" s="7">
        <v>34</v>
      </c>
      <c r="B119" s="7" t="s">
        <v>45</v>
      </c>
      <c r="C119" s="7" t="s">
        <v>234</v>
      </c>
      <c r="D119" s="7" t="s">
        <v>47</v>
      </c>
      <c r="E119" s="7" t="s">
        <v>235</v>
      </c>
      <c r="F119" s="7" t="s">
        <v>106</v>
      </c>
      <c r="G119" s="9">
        <v>2.87</v>
      </c>
      <c r="H119" s="12"/>
      <c r="I119" s="11">
        <f>ROUND((H119*G119),2)</f>
        <v>0</v>
      </c>
      <c r="O119">
        <f>rekapitulace!H8</f>
        <v>21</v>
      </c>
      <c r="P119">
        <f>O119/100*I119</f>
        <v>0</v>
      </c>
    </row>
    <row r="120" spans="1:16" ht="38.25" x14ac:dyDescent="0.2">
      <c r="E120" s="13" t="s">
        <v>236</v>
      </c>
    </row>
    <row r="121" spans="1:16" ht="51" x14ac:dyDescent="0.2">
      <c r="E121" s="13" t="s">
        <v>237</v>
      </c>
    </row>
    <row r="122" spans="1:16" ht="25.5" x14ac:dyDescent="0.2">
      <c r="A122" s="7">
        <v>35</v>
      </c>
      <c r="B122" s="7" t="s">
        <v>45</v>
      </c>
      <c r="C122" s="7" t="s">
        <v>238</v>
      </c>
      <c r="D122" s="7" t="s">
        <v>47</v>
      </c>
      <c r="E122" s="7" t="s">
        <v>239</v>
      </c>
      <c r="F122" s="7" t="s">
        <v>106</v>
      </c>
      <c r="G122" s="9">
        <v>5.3810000000000002</v>
      </c>
      <c r="H122" s="12"/>
      <c r="I122" s="11">
        <f>ROUND((H122*G122),2)</f>
        <v>0</v>
      </c>
      <c r="O122">
        <f>rekapitulace!H8</f>
        <v>21</v>
      </c>
      <c r="P122">
        <f>O122/100*I122</f>
        <v>0</v>
      </c>
    </row>
    <row r="123" spans="1:16" ht="89.25" x14ac:dyDescent="0.2">
      <c r="E123" s="13" t="s">
        <v>240</v>
      </c>
    </row>
    <row r="124" spans="1:16" ht="102" x14ac:dyDescent="0.2">
      <c r="E124" s="13" t="s">
        <v>241</v>
      </c>
    </row>
    <row r="125" spans="1:16" ht="25.5" x14ac:dyDescent="0.2">
      <c r="A125" s="7">
        <v>36</v>
      </c>
      <c r="B125" s="7" t="s">
        <v>45</v>
      </c>
      <c r="C125" s="7" t="s">
        <v>242</v>
      </c>
      <c r="D125" s="7" t="s">
        <v>47</v>
      </c>
      <c r="E125" s="7" t="s">
        <v>243</v>
      </c>
      <c r="F125" s="7" t="s">
        <v>106</v>
      </c>
      <c r="G125" s="9">
        <v>1.3120000000000001</v>
      </c>
      <c r="H125" s="12"/>
      <c r="I125" s="11">
        <f>ROUND((H125*G125),2)</f>
        <v>0</v>
      </c>
      <c r="O125">
        <f>rekapitulace!H8</f>
        <v>21</v>
      </c>
      <c r="P125">
        <f>O125/100*I125</f>
        <v>0</v>
      </c>
    </row>
    <row r="126" spans="1:16" ht="38.25" x14ac:dyDescent="0.2">
      <c r="E126" s="13" t="s">
        <v>244</v>
      </c>
    </row>
    <row r="127" spans="1:16" ht="344.25" x14ac:dyDescent="0.2">
      <c r="E127" s="13" t="s">
        <v>245</v>
      </c>
    </row>
    <row r="128" spans="1:16" ht="12.75" customHeight="1" x14ac:dyDescent="0.2">
      <c r="A128" s="14"/>
      <c r="B128" s="14"/>
      <c r="C128" s="14" t="s">
        <v>38</v>
      </c>
      <c r="D128" s="14"/>
      <c r="E128" s="14" t="s">
        <v>221</v>
      </c>
      <c r="F128" s="14"/>
      <c r="G128" s="14"/>
      <c r="H128" s="14"/>
      <c r="I128" s="14">
        <f>SUM(I110:I127)</f>
        <v>0</v>
      </c>
      <c r="P128">
        <f>ROUND(SUM(P110:P127),2)</f>
        <v>0</v>
      </c>
    </row>
    <row r="130" spans="1:16" ht="12.75" customHeight="1" x14ac:dyDescent="0.2">
      <c r="A130" s="8"/>
      <c r="B130" s="8"/>
      <c r="C130" s="8" t="s">
        <v>39</v>
      </c>
      <c r="D130" s="8"/>
      <c r="E130" s="8" t="s">
        <v>97</v>
      </c>
      <c r="F130" s="8"/>
      <c r="G130" s="10"/>
      <c r="H130" s="8"/>
      <c r="I130" s="10"/>
    </row>
    <row r="131" spans="1:16" ht="25.5" x14ac:dyDescent="0.2">
      <c r="A131" s="7">
        <v>37</v>
      </c>
      <c r="B131" s="7" t="s">
        <v>45</v>
      </c>
      <c r="C131" s="7" t="s">
        <v>246</v>
      </c>
      <c r="D131" s="7" t="s">
        <v>47</v>
      </c>
      <c r="E131" s="7" t="s">
        <v>247</v>
      </c>
      <c r="F131" s="7" t="s">
        <v>117</v>
      </c>
      <c r="G131" s="9">
        <v>155.34</v>
      </c>
      <c r="H131" s="12"/>
      <c r="I131" s="11">
        <f>ROUND((H131*G131),2)</f>
        <v>0</v>
      </c>
      <c r="O131">
        <f>rekapitulace!H8</f>
        <v>21</v>
      </c>
      <c r="P131">
        <f>O131/100*I131</f>
        <v>0</v>
      </c>
    </row>
    <row r="132" spans="1:16" ht="38.25" x14ac:dyDescent="0.2">
      <c r="E132" s="13" t="s">
        <v>248</v>
      </c>
    </row>
    <row r="133" spans="1:16" ht="102" x14ac:dyDescent="0.2">
      <c r="E133" s="13" t="s">
        <v>249</v>
      </c>
    </row>
    <row r="134" spans="1:16" ht="12.75" customHeight="1" x14ac:dyDescent="0.2">
      <c r="A134" s="14"/>
      <c r="B134" s="14"/>
      <c r="C134" s="14" t="s">
        <v>39</v>
      </c>
      <c r="D134" s="14"/>
      <c r="E134" s="14" t="s">
        <v>97</v>
      </c>
      <c r="F134" s="14"/>
      <c r="G134" s="14"/>
      <c r="H134" s="14"/>
      <c r="I134" s="14">
        <f>SUM(I131:I133)</f>
        <v>0</v>
      </c>
      <c r="P134">
        <f>ROUND(SUM(P131:P133),2)</f>
        <v>0</v>
      </c>
    </row>
    <row r="136" spans="1:16" ht="12.75" customHeight="1" x14ac:dyDescent="0.2">
      <c r="A136" s="8"/>
      <c r="B136" s="8"/>
      <c r="C136" s="8" t="s">
        <v>43</v>
      </c>
      <c r="D136" s="8"/>
      <c r="E136" s="8" t="s">
        <v>250</v>
      </c>
      <c r="F136" s="8"/>
      <c r="G136" s="10"/>
      <c r="H136" s="8"/>
      <c r="I136" s="10"/>
    </row>
    <row r="137" spans="1:16" ht="38.25" x14ac:dyDescent="0.2">
      <c r="A137" s="7">
        <v>38</v>
      </c>
      <c r="B137" s="7" t="s">
        <v>45</v>
      </c>
      <c r="C137" s="7" t="s">
        <v>251</v>
      </c>
      <c r="D137" s="7" t="s">
        <v>47</v>
      </c>
      <c r="E137" s="7" t="s">
        <v>252</v>
      </c>
      <c r="F137" s="7" t="s">
        <v>133</v>
      </c>
      <c r="G137" s="9">
        <v>14.6</v>
      </c>
      <c r="H137" s="12"/>
      <c r="I137" s="11">
        <f>ROUND((H137*G137),2)</f>
        <v>0</v>
      </c>
      <c r="O137">
        <f>rekapitulace!H8</f>
        <v>21</v>
      </c>
      <c r="P137">
        <f>O137/100*I137</f>
        <v>0</v>
      </c>
    </row>
    <row r="138" spans="1:16" ht="38.25" x14ac:dyDescent="0.2">
      <c r="E138" s="13" t="s">
        <v>253</v>
      </c>
    </row>
    <row r="139" spans="1:16" ht="63.75" x14ac:dyDescent="0.2">
      <c r="E139" s="13" t="s">
        <v>254</v>
      </c>
    </row>
    <row r="140" spans="1:16" ht="38.25" x14ac:dyDescent="0.2">
      <c r="A140" s="7">
        <v>39</v>
      </c>
      <c r="B140" s="7" t="s">
        <v>45</v>
      </c>
      <c r="C140" s="7" t="s">
        <v>255</v>
      </c>
      <c r="D140" s="7" t="s">
        <v>47</v>
      </c>
      <c r="E140" s="7" t="s">
        <v>256</v>
      </c>
      <c r="F140" s="7" t="s">
        <v>133</v>
      </c>
      <c r="G140" s="9">
        <v>78</v>
      </c>
      <c r="H140" s="12"/>
      <c r="I140" s="11">
        <f>ROUND((H140*G140),2)</f>
        <v>0</v>
      </c>
      <c r="O140">
        <f>rekapitulace!H8</f>
        <v>21</v>
      </c>
      <c r="P140">
        <f>O140/100*I140</f>
        <v>0</v>
      </c>
    </row>
    <row r="141" spans="1:16" ht="38.25" x14ac:dyDescent="0.2">
      <c r="E141" s="13" t="s">
        <v>257</v>
      </c>
    </row>
    <row r="142" spans="1:16" ht="127.5" x14ac:dyDescent="0.2">
      <c r="E142" s="13" t="s">
        <v>258</v>
      </c>
    </row>
    <row r="143" spans="1:16" ht="38.25" x14ac:dyDescent="0.2">
      <c r="A143" s="7">
        <v>40</v>
      </c>
      <c r="B143" s="7" t="s">
        <v>45</v>
      </c>
      <c r="C143" s="7" t="s">
        <v>259</v>
      </c>
      <c r="D143" s="7" t="s">
        <v>47</v>
      </c>
      <c r="E143" s="7" t="s">
        <v>260</v>
      </c>
      <c r="F143" s="7" t="s">
        <v>133</v>
      </c>
      <c r="G143" s="9">
        <v>78</v>
      </c>
      <c r="H143" s="12"/>
      <c r="I143" s="11">
        <f>ROUND((H143*G143),2)</f>
        <v>0</v>
      </c>
      <c r="O143">
        <f>rekapitulace!H8</f>
        <v>21</v>
      </c>
      <c r="P143">
        <f>O143/100*I143</f>
        <v>0</v>
      </c>
    </row>
    <row r="144" spans="1:16" ht="38.25" x14ac:dyDescent="0.2">
      <c r="E144" s="13" t="s">
        <v>257</v>
      </c>
    </row>
    <row r="145" spans="1:16" ht="38.25" x14ac:dyDescent="0.2">
      <c r="E145" s="13" t="s">
        <v>261</v>
      </c>
    </row>
    <row r="146" spans="1:16" ht="38.25" x14ac:dyDescent="0.2">
      <c r="A146" s="7">
        <v>41</v>
      </c>
      <c r="B146" s="7" t="s">
        <v>45</v>
      </c>
      <c r="C146" s="7" t="s">
        <v>262</v>
      </c>
      <c r="D146" s="7" t="s">
        <v>47</v>
      </c>
      <c r="E146" s="7" t="s">
        <v>263</v>
      </c>
      <c r="F146" s="7" t="s">
        <v>75</v>
      </c>
      <c r="G146" s="9">
        <v>2</v>
      </c>
      <c r="H146" s="12"/>
      <c r="I146" s="11">
        <f>ROUND((H146*G146),2)</f>
        <v>0</v>
      </c>
      <c r="O146">
        <f>rekapitulace!H8</f>
        <v>21</v>
      </c>
      <c r="P146">
        <f>O146/100*I146</f>
        <v>0</v>
      </c>
    </row>
    <row r="147" spans="1:16" ht="25.5" x14ac:dyDescent="0.2">
      <c r="E147" s="13" t="s">
        <v>264</v>
      </c>
    </row>
    <row r="148" spans="1:16" ht="25.5" x14ac:dyDescent="0.2">
      <c r="A148" s="7">
        <v>42</v>
      </c>
      <c r="B148" s="7" t="s">
        <v>45</v>
      </c>
      <c r="C148" s="7" t="s">
        <v>265</v>
      </c>
      <c r="D148" s="7" t="s">
        <v>47</v>
      </c>
      <c r="E148" s="7" t="s">
        <v>266</v>
      </c>
      <c r="F148" s="7" t="s">
        <v>117</v>
      </c>
      <c r="G148" s="9">
        <v>12.856999999999999</v>
      </c>
      <c r="H148" s="12"/>
      <c r="I148" s="11">
        <f>ROUND((H148*G148),2)</f>
        <v>0</v>
      </c>
      <c r="O148">
        <f>rekapitulace!H8</f>
        <v>21</v>
      </c>
      <c r="P148">
        <f>O148/100*I148</f>
        <v>0</v>
      </c>
    </row>
    <row r="149" spans="1:16" ht="38.25" x14ac:dyDescent="0.2">
      <c r="E149" s="13" t="s">
        <v>267</v>
      </c>
    </row>
    <row r="150" spans="1:16" ht="38.25" x14ac:dyDescent="0.2">
      <c r="E150" s="13" t="s">
        <v>268</v>
      </c>
    </row>
    <row r="151" spans="1:16" ht="25.5" x14ac:dyDescent="0.2">
      <c r="A151" s="7">
        <v>43</v>
      </c>
      <c r="B151" s="7" t="s">
        <v>45</v>
      </c>
      <c r="C151" s="7" t="s">
        <v>269</v>
      </c>
      <c r="D151" s="7" t="s">
        <v>47</v>
      </c>
      <c r="E151" s="7" t="s">
        <v>270</v>
      </c>
      <c r="F151" s="7" t="s">
        <v>106</v>
      </c>
      <c r="G151" s="9">
        <v>0.105</v>
      </c>
      <c r="H151" s="12"/>
      <c r="I151" s="11">
        <f>ROUND((H151*G151),2)</f>
        <v>0</v>
      </c>
      <c r="O151">
        <f>rekapitulace!H8</f>
        <v>21</v>
      </c>
      <c r="P151">
        <f>O151/100*I151</f>
        <v>0</v>
      </c>
    </row>
    <row r="152" spans="1:16" x14ac:dyDescent="0.2">
      <c r="E152" s="13" t="s">
        <v>271</v>
      </c>
    </row>
    <row r="153" spans="1:16" ht="409.5" x14ac:dyDescent="0.2">
      <c r="E153" s="13" t="s">
        <v>272</v>
      </c>
    </row>
    <row r="154" spans="1:16" ht="25.5" x14ac:dyDescent="0.2">
      <c r="A154" s="7">
        <v>44</v>
      </c>
      <c r="B154" s="7" t="s">
        <v>45</v>
      </c>
      <c r="C154" s="7" t="s">
        <v>273</v>
      </c>
      <c r="D154" s="7" t="s">
        <v>47</v>
      </c>
      <c r="E154" s="7" t="s">
        <v>274</v>
      </c>
      <c r="F154" s="7" t="s">
        <v>106</v>
      </c>
      <c r="G154" s="9">
        <v>5.9989999999999997</v>
      </c>
      <c r="H154" s="12"/>
      <c r="I154" s="11">
        <f>ROUND((H154*G154),2)</f>
        <v>0</v>
      </c>
      <c r="O154">
        <f>rekapitulace!H8</f>
        <v>21</v>
      </c>
      <c r="P154">
        <f>O154/100*I154</f>
        <v>0</v>
      </c>
    </row>
    <row r="155" spans="1:16" ht="38.25" x14ac:dyDescent="0.2">
      <c r="E155" s="13" t="s">
        <v>275</v>
      </c>
    </row>
    <row r="156" spans="1:16" ht="102" x14ac:dyDescent="0.2">
      <c r="E156" s="13" t="s">
        <v>276</v>
      </c>
    </row>
    <row r="157" spans="1:16" ht="12.75" customHeight="1" x14ac:dyDescent="0.2">
      <c r="A157" s="14"/>
      <c r="B157" s="14"/>
      <c r="C157" s="14" t="s">
        <v>43</v>
      </c>
      <c r="D157" s="14"/>
      <c r="E157" s="14" t="s">
        <v>250</v>
      </c>
      <c r="F157" s="14"/>
      <c r="G157" s="14"/>
      <c r="H157" s="14"/>
      <c r="I157" s="14">
        <f>SUM(I137:I156)</f>
        <v>0</v>
      </c>
      <c r="P157">
        <f>ROUND(SUM(P137:P156),2)</f>
        <v>0</v>
      </c>
    </row>
    <row r="159" spans="1:16" ht="12.75" customHeight="1" x14ac:dyDescent="0.2">
      <c r="A159" s="14"/>
      <c r="B159" s="14"/>
      <c r="C159" s="14"/>
      <c r="D159" s="14"/>
      <c r="E159" s="14" t="s">
        <v>85</v>
      </c>
      <c r="F159" s="14"/>
      <c r="G159" s="14"/>
      <c r="H159" s="14"/>
      <c r="I159" s="14">
        <f>+I21+I66+I98+I107+I128+I134+I157</f>
        <v>0</v>
      </c>
      <c r="P159">
        <f>+P21+P66+P98+P107+P128+P134+P157</f>
        <v>0</v>
      </c>
    </row>
    <row r="161" spans="1:16" ht="12.75" customHeight="1" x14ac:dyDescent="0.2">
      <c r="A161" s="8" t="s">
        <v>86</v>
      </c>
      <c r="B161" s="8"/>
      <c r="C161" s="8"/>
      <c r="D161" s="8"/>
      <c r="E161" s="8"/>
      <c r="F161" s="8"/>
      <c r="G161" s="8"/>
      <c r="H161" s="8"/>
      <c r="I161" s="8"/>
    </row>
    <row r="162" spans="1:16" ht="12.75" customHeight="1" x14ac:dyDescent="0.2">
      <c r="A162" s="8"/>
      <c r="B162" s="8"/>
      <c r="C162" s="8"/>
      <c r="D162" s="8"/>
      <c r="E162" s="8" t="s">
        <v>87</v>
      </c>
      <c r="F162" s="8"/>
      <c r="G162" s="8"/>
      <c r="H162" s="8"/>
      <c r="I162" s="8"/>
    </row>
    <row r="163" spans="1:16" ht="12.75" customHeight="1" x14ac:dyDescent="0.2">
      <c r="A163" s="14"/>
      <c r="B163" s="14"/>
      <c r="C163" s="14"/>
      <c r="D163" s="14"/>
      <c r="E163" s="14" t="s">
        <v>88</v>
      </c>
      <c r="F163" s="14"/>
      <c r="G163" s="14"/>
      <c r="H163" s="14"/>
      <c r="I163" s="14">
        <v>0</v>
      </c>
      <c r="P163">
        <v>0</v>
      </c>
    </row>
    <row r="164" spans="1:16" ht="12.75" customHeight="1" x14ac:dyDescent="0.2">
      <c r="A164" s="14"/>
      <c r="B164" s="14"/>
      <c r="C164" s="14"/>
      <c r="D164" s="14"/>
      <c r="E164" s="14" t="s">
        <v>89</v>
      </c>
      <c r="F164" s="14"/>
      <c r="G164" s="14"/>
      <c r="H164" s="14"/>
      <c r="I164" s="14"/>
    </row>
    <row r="165" spans="1:16" ht="12.75" customHeight="1" x14ac:dyDescent="0.2">
      <c r="A165" s="14"/>
      <c r="B165" s="14"/>
      <c r="C165" s="14"/>
      <c r="D165" s="14"/>
      <c r="E165" s="14" t="s">
        <v>90</v>
      </c>
      <c r="F165" s="14"/>
      <c r="G165" s="14"/>
      <c r="H165" s="14"/>
      <c r="I165" s="14">
        <v>0</v>
      </c>
      <c r="P165">
        <v>0</v>
      </c>
    </row>
    <row r="166" spans="1:16" ht="12.75" customHeight="1" x14ac:dyDescent="0.2">
      <c r="A166" s="14"/>
      <c r="B166" s="14"/>
      <c r="C166" s="14"/>
      <c r="D166" s="14"/>
      <c r="E166" s="14" t="s">
        <v>91</v>
      </c>
      <c r="F166" s="14"/>
      <c r="G166" s="14"/>
      <c r="H166" s="14"/>
      <c r="I166" s="14">
        <f>I163+I165</f>
        <v>0</v>
      </c>
      <c r="P166">
        <f>P163+P165</f>
        <v>0</v>
      </c>
    </row>
    <row r="168" spans="1:16" ht="12.75" customHeight="1" x14ac:dyDescent="0.2">
      <c r="A168" s="14"/>
      <c r="B168" s="14"/>
      <c r="C168" s="14"/>
      <c r="D168" s="14"/>
      <c r="E168" s="14" t="s">
        <v>91</v>
      </c>
      <c r="F168" s="14"/>
      <c r="G168" s="14"/>
      <c r="H168" s="14"/>
      <c r="I168" s="14">
        <f>I159+I166</f>
        <v>0</v>
      </c>
      <c r="P168">
        <f>P159+P166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002</vt:lpstr>
      <vt:lpstr>182</vt:lpstr>
      <vt:lpstr>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Smerekovská Marta</cp:lastModifiedBy>
  <dcterms:modified xsi:type="dcterms:W3CDTF">2023-01-31T07:51:39Z</dcterms:modified>
  <cp:category/>
  <cp:contentStatus/>
</cp:coreProperties>
</file>